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all-my.sharepoint.com/personal/cedric_shannon_agc_ia_ca/Documents/Document aidant/"/>
    </mc:Choice>
  </mc:AlternateContent>
  <xr:revisionPtr revIDLastSave="15" documentId="8_{D6790F05-FAEA-409B-8255-DF29487AE15F}" xr6:coauthVersionLast="47" xr6:coauthVersionMax="47" xr10:uidLastSave="{C8F71171-FB03-4EB3-BBE5-24D273625548}"/>
  <bookViews>
    <workbookView xWindow="19090" yWindow="-110" windowWidth="19420" windowHeight="10300" activeTab="2" xr2:uid="{A728A8D0-D296-4A81-AF7F-C226AE22C5E8}"/>
  </bookViews>
  <sheets>
    <sheet name="IA PAR 20 ans" sheetId="2" r:id="rId1"/>
    <sheet name="IA PAR 100 ans" sheetId="3" r:id="rId2"/>
    <sheet name="Synthèse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2" l="1"/>
  <c r="D11" i="4"/>
  <c r="C11" i="4"/>
  <c r="C10" i="4"/>
  <c r="D9" i="4"/>
  <c r="C9" i="4"/>
  <c r="D8" i="4"/>
  <c r="C8" i="4"/>
  <c r="J77" i="3"/>
  <c r="M77" i="3" s="1"/>
  <c r="K76" i="3"/>
  <c r="J76" i="3"/>
  <c r="M76" i="3" s="1"/>
  <c r="L75" i="3"/>
  <c r="K75" i="3"/>
  <c r="J75" i="3"/>
  <c r="M75" i="3" s="1"/>
  <c r="K74" i="3"/>
  <c r="J74" i="3"/>
  <c r="M74" i="3" s="1"/>
  <c r="L73" i="3"/>
  <c r="K73" i="3"/>
  <c r="J73" i="3"/>
  <c r="M73" i="3" s="1"/>
  <c r="J72" i="3"/>
  <c r="M72" i="3" s="1"/>
  <c r="L71" i="3"/>
  <c r="K71" i="3"/>
  <c r="J71" i="3"/>
  <c r="M71" i="3" s="1"/>
  <c r="J70" i="3"/>
  <c r="M70" i="3" s="1"/>
  <c r="J69" i="3"/>
  <c r="M69" i="3" s="1"/>
  <c r="J68" i="3"/>
  <c r="M68" i="3" s="1"/>
  <c r="J67" i="3"/>
  <c r="M67" i="3" s="1"/>
  <c r="J66" i="3"/>
  <c r="M66" i="3" s="1"/>
  <c r="L65" i="3"/>
  <c r="J65" i="3"/>
  <c r="M65" i="3" s="1"/>
  <c r="J64" i="3"/>
  <c r="M64" i="3" s="1"/>
  <c r="L63" i="3"/>
  <c r="J63" i="3"/>
  <c r="M63" i="3" s="1"/>
  <c r="K62" i="3"/>
  <c r="J62" i="3"/>
  <c r="M62" i="3" s="1"/>
  <c r="J61" i="3"/>
  <c r="M61" i="3" s="1"/>
  <c r="K60" i="3"/>
  <c r="J60" i="3"/>
  <c r="M60" i="3" s="1"/>
  <c r="L59" i="3"/>
  <c r="K59" i="3"/>
  <c r="J59" i="3"/>
  <c r="M59" i="3" s="1"/>
  <c r="K58" i="3"/>
  <c r="J58" i="3"/>
  <c r="M58" i="3" s="1"/>
  <c r="L57" i="3"/>
  <c r="K57" i="3"/>
  <c r="J57" i="3"/>
  <c r="M57" i="3" s="1"/>
  <c r="J56" i="3"/>
  <c r="M56" i="3" s="1"/>
  <c r="L55" i="3"/>
  <c r="K55" i="3"/>
  <c r="J55" i="3"/>
  <c r="M55" i="3" s="1"/>
  <c r="J54" i="3"/>
  <c r="M54" i="3" s="1"/>
  <c r="J53" i="3"/>
  <c r="M53" i="3" s="1"/>
  <c r="J52" i="3"/>
  <c r="M52" i="3" s="1"/>
  <c r="J51" i="3"/>
  <c r="M51" i="3" s="1"/>
  <c r="J50" i="3"/>
  <c r="M50" i="3" s="1"/>
  <c r="L49" i="3"/>
  <c r="J49" i="3"/>
  <c r="M49" i="3" s="1"/>
  <c r="J48" i="3"/>
  <c r="M48" i="3" s="1"/>
  <c r="L47" i="3"/>
  <c r="D5" i="4" s="1"/>
  <c r="J47" i="3"/>
  <c r="M47" i="3" s="1"/>
  <c r="D7" i="4" s="1" a="1"/>
  <c r="D7" i="4" s="1"/>
  <c r="K46" i="3"/>
  <c r="J46" i="3"/>
  <c r="M46" i="3" s="1"/>
  <c r="J45" i="3"/>
  <c r="M45" i="3" s="1"/>
  <c r="K44" i="3"/>
  <c r="J44" i="3"/>
  <c r="M44" i="3" s="1"/>
  <c r="L43" i="3"/>
  <c r="K43" i="3"/>
  <c r="J43" i="3"/>
  <c r="M43" i="3" s="1"/>
  <c r="K42" i="3"/>
  <c r="J42" i="3"/>
  <c r="M42" i="3" s="1"/>
  <c r="L41" i="3"/>
  <c r="K41" i="3"/>
  <c r="D6" i="4" s="1"/>
  <c r="J41" i="3"/>
  <c r="M41" i="3" s="1"/>
  <c r="J40" i="3"/>
  <c r="M40" i="3" s="1"/>
  <c r="L39" i="3"/>
  <c r="K39" i="3"/>
  <c r="J39" i="3"/>
  <c r="M39" i="3" s="1"/>
  <c r="J38" i="3"/>
  <c r="M38" i="3" s="1"/>
  <c r="J37" i="3"/>
  <c r="M37" i="3" s="1"/>
  <c r="J36" i="3"/>
  <c r="M36" i="3" s="1"/>
  <c r="J35" i="3"/>
  <c r="M35" i="3" s="1"/>
  <c r="J34" i="3"/>
  <c r="M34" i="3" s="1"/>
  <c r="L33" i="3"/>
  <c r="J33" i="3"/>
  <c r="M33" i="3" s="1"/>
  <c r="J32" i="3"/>
  <c r="M32" i="3" s="1"/>
  <c r="L31" i="3"/>
  <c r="J31" i="3"/>
  <c r="M31" i="3" s="1"/>
  <c r="K30" i="3"/>
  <c r="J30" i="3"/>
  <c r="M30" i="3" s="1"/>
  <c r="J29" i="3"/>
  <c r="M29" i="3" s="1"/>
  <c r="K28" i="3"/>
  <c r="J28" i="3"/>
  <c r="M28" i="3" s="1"/>
  <c r="L27" i="3"/>
  <c r="K27" i="3"/>
  <c r="J27" i="3"/>
  <c r="M27" i="3" s="1"/>
  <c r="K26" i="3"/>
  <c r="J26" i="3"/>
  <c r="M26" i="3" s="1"/>
  <c r="L25" i="3"/>
  <c r="K25" i="3"/>
  <c r="J25" i="3"/>
  <c r="M25" i="3" s="1"/>
  <c r="J24" i="3"/>
  <c r="M24" i="3" s="1"/>
  <c r="L23" i="3"/>
  <c r="K23" i="3"/>
  <c r="J23" i="3"/>
  <c r="M23" i="3" s="1"/>
  <c r="J22" i="3"/>
  <c r="M22" i="3" s="1"/>
  <c r="J21" i="3"/>
  <c r="M21" i="3" s="1"/>
  <c r="P6" i="3" s="1"/>
  <c r="J20" i="3"/>
  <c r="M20" i="3" s="1"/>
  <c r="J19" i="3"/>
  <c r="M19" i="3" s="1"/>
  <c r="J18" i="3"/>
  <c r="M18" i="3" s="1"/>
  <c r="L17" i="3"/>
  <c r="J17" i="3"/>
  <c r="M17" i="3" s="1"/>
  <c r="J16" i="3"/>
  <c r="M16" i="3" s="1"/>
  <c r="L15" i="3"/>
  <c r="J15" i="3"/>
  <c r="M15" i="3" s="1"/>
  <c r="K14" i="3"/>
  <c r="J14" i="3"/>
  <c r="M14" i="3" s="1"/>
  <c r="P13" i="3"/>
  <c r="D13" i="4" s="1"/>
  <c r="L13" i="3"/>
  <c r="K13" i="3"/>
  <c r="J13" i="3"/>
  <c r="M13" i="3" s="1"/>
  <c r="P12" i="3"/>
  <c r="D12" i="4" s="1"/>
  <c r="J12" i="3"/>
  <c r="M12" i="3" s="1"/>
  <c r="M11" i="3"/>
  <c r="L11" i="3"/>
  <c r="J11" i="3"/>
  <c r="K11" i="3" s="1"/>
  <c r="P10" i="3"/>
  <c r="D10" i="4" s="1"/>
  <c r="J10" i="3"/>
  <c r="M10" i="3" s="1"/>
  <c r="J9" i="3"/>
  <c r="M9" i="3" s="1"/>
  <c r="P8" i="3"/>
  <c r="L8" i="3"/>
  <c r="J8" i="3"/>
  <c r="M8" i="3" s="1"/>
  <c r="P7" i="3"/>
  <c r="L7" i="3"/>
  <c r="J7" i="3"/>
  <c r="M7" i="3" s="1"/>
  <c r="M6" i="3"/>
  <c r="L6" i="3"/>
  <c r="K6" i="3"/>
  <c r="J6" i="3"/>
  <c r="J5" i="3"/>
  <c r="M5" i="3" s="1"/>
  <c r="K4" i="3"/>
  <c r="J4" i="3"/>
  <c r="M4" i="3" s="1"/>
  <c r="M3" i="3"/>
  <c r="L3" i="3"/>
  <c r="J3" i="3"/>
  <c r="K3" i="3" s="1"/>
  <c r="L2" i="3"/>
  <c r="K2" i="3"/>
  <c r="J2" i="3"/>
  <c r="M2" i="3" s="1"/>
  <c r="M77" i="2"/>
  <c r="L77" i="2"/>
  <c r="J77" i="2"/>
  <c r="K77" i="2" s="1"/>
  <c r="M76" i="2"/>
  <c r="L76" i="2"/>
  <c r="K76" i="2"/>
  <c r="J76" i="2"/>
  <c r="M75" i="2"/>
  <c r="L75" i="2"/>
  <c r="J75" i="2"/>
  <c r="K75" i="2" s="1"/>
  <c r="M74" i="2"/>
  <c r="L74" i="2"/>
  <c r="K74" i="2"/>
  <c r="J74" i="2"/>
  <c r="M73" i="2"/>
  <c r="L73" i="2"/>
  <c r="J73" i="2"/>
  <c r="K73" i="2" s="1"/>
  <c r="M72" i="2"/>
  <c r="L72" i="2"/>
  <c r="K72" i="2"/>
  <c r="J72" i="2"/>
  <c r="M71" i="2"/>
  <c r="L71" i="2"/>
  <c r="K71" i="2"/>
  <c r="J71" i="2"/>
  <c r="M70" i="2"/>
  <c r="L70" i="2"/>
  <c r="K70" i="2"/>
  <c r="J70" i="2"/>
  <c r="M69" i="2"/>
  <c r="L69" i="2"/>
  <c r="K69" i="2"/>
  <c r="J69" i="2"/>
  <c r="M68" i="2"/>
  <c r="L68" i="2"/>
  <c r="K68" i="2"/>
  <c r="J68" i="2"/>
  <c r="M67" i="2"/>
  <c r="L67" i="2"/>
  <c r="K67" i="2"/>
  <c r="J67" i="2"/>
  <c r="M66" i="2"/>
  <c r="L66" i="2"/>
  <c r="K66" i="2"/>
  <c r="J66" i="2"/>
  <c r="M65" i="2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M52" i="2"/>
  <c r="L52" i="2"/>
  <c r="K52" i="2"/>
  <c r="J52" i="2"/>
  <c r="M51" i="2"/>
  <c r="L51" i="2"/>
  <c r="P4" i="2" s="1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C7" i="4" s="1" a="1"/>
  <c r="C7" i="4" s="1"/>
  <c r="L41" i="2"/>
  <c r="C5" i="4" s="1"/>
  <c r="K41" i="2"/>
  <c r="C6" i="4" s="1"/>
  <c r="J41" i="2"/>
  <c r="C4" i="4" s="1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L24" i="2"/>
  <c r="K24" i="2"/>
  <c r="J24" i="2"/>
  <c r="M24" i="2" s="1"/>
  <c r="M23" i="2"/>
  <c r="L23" i="2"/>
  <c r="K23" i="2"/>
  <c r="J23" i="2"/>
  <c r="L22" i="2"/>
  <c r="K22" i="2"/>
  <c r="J22" i="2"/>
  <c r="M22" i="2" s="1"/>
  <c r="M21" i="2"/>
  <c r="L21" i="2"/>
  <c r="K21" i="2"/>
  <c r="J21" i="2"/>
  <c r="L20" i="2"/>
  <c r="K20" i="2"/>
  <c r="J20" i="2"/>
  <c r="M20" i="2" s="1"/>
  <c r="M19" i="2"/>
  <c r="L19" i="2"/>
  <c r="K19" i="2"/>
  <c r="J19" i="2"/>
  <c r="L18" i="2"/>
  <c r="K18" i="2"/>
  <c r="J18" i="2"/>
  <c r="M18" i="2" s="1"/>
  <c r="M17" i="2"/>
  <c r="L17" i="2"/>
  <c r="K17" i="2"/>
  <c r="J17" i="2"/>
  <c r="L16" i="2"/>
  <c r="K16" i="2"/>
  <c r="J16" i="2"/>
  <c r="M16" i="2" s="1"/>
  <c r="M15" i="2"/>
  <c r="L15" i="2"/>
  <c r="K15" i="2"/>
  <c r="J15" i="2"/>
  <c r="L14" i="2"/>
  <c r="K14" i="2"/>
  <c r="J14" i="2"/>
  <c r="M14" i="2" s="1"/>
  <c r="P13" i="2"/>
  <c r="C13" i="4" s="1"/>
  <c r="M13" i="2"/>
  <c r="L13" i="2"/>
  <c r="K13" i="2"/>
  <c r="J13" i="2"/>
  <c r="P12" i="2"/>
  <c r="C12" i="4" s="1"/>
  <c r="J12" i="2"/>
  <c r="M12" i="2" s="1"/>
  <c r="J11" i="2"/>
  <c r="M11" i="2" s="1"/>
  <c r="P10" i="2"/>
  <c r="L10" i="2"/>
  <c r="K10" i="2"/>
  <c r="J10" i="2"/>
  <c r="M10" i="2" s="1"/>
  <c r="K9" i="2"/>
  <c r="J9" i="2"/>
  <c r="M9" i="2" s="1"/>
  <c r="P8" i="2"/>
  <c r="M8" i="2"/>
  <c r="L8" i="2"/>
  <c r="K8" i="2"/>
  <c r="J8" i="2"/>
  <c r="J7" i="2"/>
  <c r="M7" i="2" s="1"/>
  <c r="P6" i="2"/>
  <c r="J6" i="2"/>
  <c r="M6" i="2" s="1"/>
  <c r="P5" i="2"/>
  <c r="L5" i="2"/>
  <c r="K5" i="2"/>
  <c r="J5" i="2"/>
  <c r="M5" i="2" s="1"/>
  <c r="L4" i="2"/>
  <c r="K4" i="2"/>
  <c r="J4" i="2"/>
  <c r="M4" i="2" s="1"/>
  <c r="P3" i="2"/>
  <c r="M3" i="2"/>
  <c r="L3" i="2"/>
  <c r="K3" i="2"/>
  <c r="J3" i="2"/>
  <c r="J2" i="2"/>
  <c r="M2" i="2" s="1"/>
  <c r="K21" i="3" l="1"/>
  <c r="P5" i="3" s="1"/>
  <c r="K24" i="3"/>
  <c r="K37" i="3"/>
  <c r="K40" i="3"/>
  <c r="K53" i="3"/>
  <c r="K56" i="3"/>
  <c r="K69" i="3"/>
  <c r="K72" i="3"/>
  <c r="K7" i="3"/>
  <c r="K15" i="3"/>
  <c r="K18" i="3"/>
  <c r="L21" i="3"/>
  <c r="P4" i="3" s="1"/>
  <c r="K31" i="3"/>
  <c r="K34" i="3"/>
  <c r="L37" i="3"/>
  <c r="K47" i="3"/>
  <c r="K50" i="3"/>
  <c r="L53" i="3"/>
  <c r="K63" i="3"/>
  <c r="K66" i="3"/>
  <c r="L69" i="3"/>
  <c r="K19" i="3"/>
  <c r="K22" i="3"/>
  <c r="K35" i="3"/>
  <c r="K38" i="3"/>
  <c r="K51" i="3"/>
  <c r="K54" i="3"/>
  <c r="K67" i="3"/>
  <c r="K70" i="3"/>
  <c r="K16" i="3"/>
  <c r="L19" i="3"/>
  <c r="K29" i="3"/>
  <c r="K32" i="3"/>
  <c r="L35" i="3"/>
  <c r="K45" i="3"/>
  <c r="K48" i="3"/>
  <c r="L51" i="3"/>
  <c r="K61" i="3"/>
  <c r="K64" i="3"/>
  <c r="L67" i="3"/>
  <c r="K77" i="3"/>
  <c r="L45" i="3"/>
  <c r="L77" i="3"/>
  <c r="L29" i="3"/>
  <c r="L61" i="3"/>
  <c r="K8" i="3"/>
  <c r="K17" i="3"/>
  <c r="K20" i="3"/>
  <c r="K33" i="3"/>
  <c r="K36" i="3"/>
  <c r="K49" i="3"/>
  <c r="K52" i="3"/>
  <c r="K65" i="3"/>
  <c r="K68" i="3"/>
  <c r="D4" i="4"/>
  <c r="K12" i="2"/>
  <c r="K5" i="3"/>
  <c r="K2" i="2"/>
  <c r="K7" i="2"/>
  <c r="L12" i="2"/>
  <c r="P3" i="3"/>
  <c r="L5" i="3"/>
  <c r="L10" i="3"/>
  <c r="K12" i="3"/>
  <c r="K10" i="3"/>
  <c r="L2" i="2"/>
  <c r="L7" i="2"/>
  <c r="L12" i="3"/>
  <c r="K6" i="2"/>
  <c r="L9" i="2"/>
  <c r="K11" i="2"/>
  <c r="L4" i="3"/>
  <c r="K9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L44" i="3"/>
  <c r="L46" i="3"/>
  <c r="L48" i="3"/>
  <c r="L50" i="3"/>
  <c r="L52" i="3"/>
  <c r="L54" i="3"/>
  <c r="L56" i="3"/>
  <c r="L58" i="3"/>
  <c r="L60" i="3"/>
  <c r="L62" i="3"/>
  <c r="L64" i="3"/>
  <c r="L66" i="3"/>
  <c r="L68" i="3"/>
  <c r="L70" i="3"/>
  <c r="L72" i="3"/>
  <c r="L74" i="3"/>
  <c r="L76" i="3"/>
  <c r="L6" i="2"/>
  <c r="L11" i="2"/>
  <c r="L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<sst xmlns="http://schemas.openxmlformats.org/spreadsheetml/2006/main" count="62" uniqueCount="27">
  <si>
    <t>Année</t>
  </si>
  <si>
    <t>Âge</t>
  </si>
  <si>
    <t>Primes annuelles totales garanties</t>
  </si>
  <si>
    <t>Valeur de rachat garantie</t>
  </si>
  <si>
    <t>Montant d'assurance vie garanti</t>
  </si>
  <si>
    <t>Primes et contributions annuelles versées</t>
  </si>
  <si>
    <t>Valeur de rachat</t>
  </si>
  <si>
    <t>Valeur de rachat nette d'impôt</t>
  </si>
  <si>
    <t>Montant d'assurance vie total</t>
  </si>
  <si>
    <t>Primes cumul</t>
  </si>
  <si>
    <t>Rendement sur valeur de rachat (année)</t>
  </si>
  <si>
    <t>Rendement sur prestation (année)</t>
  </si>
  <si>
    <t>Prestation vs prime payé</t>
  </si>
  <si>
    <t xml:space="preserve">Âge </t>
  </si>
  <si>
    <t>Prime total payé</t>
  </si>
  <si>
    <t>Rendement prest</t>
  </si>
  <si>
    <t>Rendement VR</t>
  </si>
  <si>
    <t>Prestation vs prime</t>
  </si>
  <si>
    <t xml:space="preserve">Prestation  </t>
  </si>
  <si>
    <t>Prime année</t>
  </si>
  <si>
    <t>Prime par mois</t>
  </si>
  <si>
    <t>Prime par mois total année</t>
  </si>
  <si>
    <t>Valeur de rachat total</t>
  </si>
  <si>
    <t>Synthèse</t>
  </si>
  <si>
    <t>Age</t>
  </si>
  <si>
    <t>IA PAR 20 ans</t>
  </si>
  <si>
    <t>IA PAR 100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</si>
</sst>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4" fontId="0" fillId="0" borderId="5" xfId="0" applyNumberFormat="1" applyBorder="1"/>
    <xf numFmtId="10" fontId="0" fillId="0" borderId="5" xfId="2" applyNumberFormat="1" applyFont="1" applyBorder="1"/>
    <xf numFmtId="0" fontId="2" fillId="2" borderId="6" xfId="0" applyFont="1" applyFill="1" applyBorder="1" applyAlignment="1">
      <alignment horizontal="center"/>
    </xf>
    <xf numFmtId="0" fontId="0" fillId="2" borderId="7" xfId="0" applyFill="1" applyBorder="1"/>
    <xf numFmtId="4" fontId="0" fillId="0" borderId="8" xfId="0" applyNumberFormat="1" applyBorder="1"/>
    <xf numFmtId="0" fontId="2" fillId="0" borderId="6" xfId="0" applyFont="1" applyBorder="1"/>
    <xf numFmtId="4" fontId="0" fillId="0" borderId="7" xfId="0" applyNumberFormat="1" applyBorder="1"/>
    <xf numFmtId="0" fontId="2" fillId="0" borderId="9" xfId="0" applyFont="1" applyBorder="1"/>
    <xf numFmtId="10" fontId="0" fillId="0" borderId="10" xfId="2" applyNumberFormat="1" applyFont="1" applyBorder="1"/>
    <xf numFmtId="1" fontId="0" fillId="0" borderId="10" xfId="2" applyNumberFormat="1" applyFont="1" applyBorder="1"/>
    <xf numFmtId="164" fontId="0" fillId="0" borderId="10" xfId="1" applyNumberFormat="1" applyFont="1" applyBorder="1"/>
    <xf numFmtId="0" fontId="2" fillId="0" borderId="11" xfId="0" applyFont="1" applyBorder="1"/>
    <xf numFmtId="164" fontId="0" fillId="0" borderId="12" xfId="1" applyNumberFormat="1" applyFont="1" applyBorder="1"/>
    <xf numFmtId="44" fontId="0" fillId="0" borderId="7" xfId="1" applyFont="1" applyBorder="1"/>
    <xf numFmtId="44" fontId="0" fillId="0" borderId="10" xfId="1" applyFont="1" applyBorder="1"/>
    <xf numFmtId="44" fontId="0" fillId="0" borderId="12" xfId="1" applyFont="1" applyBorder="1"/>
    <xf numFmtId="2" fontId="0" fillId="0" borderId="10" xfId="2" applyNumberFormat="1" applyFont="1" applyBorder="1"/>
    <xf numFmtId="2" fontId="0" fillId="0" borderId="12" xfId="2" applyNumberFormat="1" applyFont="1" applyBorder="1"/>
    <xf numFmtId="0" fontId="2" fillId="3" borderId="1" xfId="0" applyFont="1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/>
    <xf numFmtId="0" fontId="0" fillId="0" borderId="6" xfId="0" applyBorder="1"/>
    <xf numFmtId="0" fontId="0" fillId="0" borderId="13" xfId="0" applyBorder="1"/>
    <xf numFmtId="0" fontId="0" fillId="0" borderId="7" xfId="0" applyBorder="1"/>
    <xf numFmtId="4" fontId="0" fillId="0" borderId="10" xfId="0" applyNumberFormat="1" applyBorder="1"/>
    <xf numFmtId="10" fontId="0" fillId="0" borderId="0" xfId="2" applyNumberFormat="1" applyFont="1" applyBorder="1"/>
    <xf numFmtId="44" fontId="0" fillId="0" borderId="0" xfId="1" applyFont="1" applyBorder="1"/>
    <xf numFmtId="44" fontId="0" fillId="0" borderId="13" xfId="0" applyNumberFormat="1" applyBorder="1"/>
    <xf numFmtId="44" fontId="0" fillId="0" borderId="7" xfId="0" applyNumberFormat="1" applyBorder="1"/>
    <xf numFmtId="44" fontId="0" fillId="0" borderId="0" xfId="0" applyNumberFormat="1"/>
    <xf numFmtId="44" fontId="0" fillId="0" borderId="10" xfId="0" applyNumberFormat="1" applyBorder="1"/>
    <xf numFmtId="44" fontId="0" fillId="0" borderId="14" xfId="0" applyNumberFormat="1" applyBorder="1"/>
    <xf numFmtId="44" fontId="0" fillId="0" borderId="12" xfId="0" applyNumberFormat="1" applyBorder="1"/>
  </cellXfs>
  <cellStyles count="3">
    <cellStyle name="Monétaire" xfId="1" builtinId="4"/>
    <cellStyle name="Normal" xfId="0" builtinId="0"/>
    <cellStyle name="Pourcentage" xfId="2" builtinId="5"/>
  </cellStyles>
  <dxfs count="8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'IA PAR 20 ans'!$H$1</c:f>
              <c:strCache>
                <c:ptCount val="1"/>
                <c:pt idx="0">
                  <c:v>Valeur de rachat nette d'impôt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'IA PAR 20 ans'!$H$2:$H$77</c:f>
              <c:numCache>
                <c:formatCode>#,##0</c:formatCode>
                <c:ptCount val="76"/>
                <c:pt idx="0">
                  <c:v>895</c:v>
                </c:pt>
                <c:pt idx="1">
                  <c:v>2199</c:v>
                </c:pt>
                <c:pt idx="2">
                  <c:v>3781</c:v>
                </c:pt>
                <c:pt idx="3">
                  <c:v>5621</c:v>
                </c:pt>
                <c:pt idx="4">
                  <c:v>7721</c:v>
                </c:pt>
                <c:pt idx="5">
                  <c:v>9564</c:v>
                </c:pt>
                <c:pt idx="6">
                  <c:v>11343</c:v>
                </c:pt>
                <c:pt idx="7">
                  <c:v>13182</c:v>
                </c:pt>
                <c:pt idx="8">
                  <c:v>15085</c:v>
                </c:pt>
                <c:pt idx="9">
                  <c:v>17148</c:v>
                </c:pt>
                <c:pt idx="10">
                  <c:v>18809</c:v>
                </c:pt>
                <c:pt idx="11">
                  <c:v>20331</c:v>
                </c:pt>
                <c:pt idx="12">
                  <c:v>21904</c:v>
                </c:pt>
                <c:pt idx="13">
                  <c:v>23527</c:v>
                </c:pt>
                <c:pt idx="14">
                  <c:v>25192</c:v>
                </c:pt>
                <c:pt idx="15">
                  <c:v>26902</c:v>
                </c:pt>
                <c:pt idx="16">
                  <c:v>28665</c:v>
                </c:pt>
                <c:pt idx="17">
                  <c:v>30478</c:v>
                </c:pt>
                <c:pt idx="18">
                  <c:v>32341</c:v>
                </c:pt>
                <c:pt idx="19">
                  <c:v>34255</c:v>
                </c:pt>
                <c:pt idx="20">
                  <c:v>35345</c:v>
                </c:pt>
                <c:pt idx="21">
                  <c:v>36493</c:v>
                </c:pt>
                <c:pt idx="22">
                  <c:v>37699</c:v>
                </c:pt>
                <c:pt idx="23">
                  <c:v>38966</c:v>
                </c:pt>
                <c:pt idx="24">
                  <c:v>40298</c:v>
                </c:pt>
                <c:pt idx="25">
                  <c:v>41694</c:v>
                </c:pt>
                <c:pt idx="26">
                  <c:v>43158</c:v>
                </c:pt>
                <c:pt idx="27">
                  <c:v>44691</c:v>
                </c:pt>
                <c:pt idx="28">
                  <c:v>46297</c:v>
                </c:pt>
                <c:pt idx="29">
                  <c:v>47977</c:v>
                </c:pt>
                <c:pt idx="30">
                  <c:v>49733</c:v>
                </c:pt>
                <c:pt idx="31">
                  <c:v>51568</c:v>
                </c:pt>
                <c:pt idx="32">
                  <c:v>53483</c:v>
                </c:pt>
                <c:pt idx="33">
                  <c:v>55478</c:v>
                </c:pt>
                <c:pt idx="34">
                  <c:v>57556</c:v>
                </c:pt>
                <c:pt idx="35">
                  <c:v>59714</c:v>
                </c:pt>
                <c:pt idx="36">
                  <c:v>61954</c:v>
                </c:pt>
                <c:pt idx="37">
                  <c:v>64274</c:v>
                </c:pt>
                <c:pt idx="38">
                  <c:v>66676</c:v>
                </c:pt>
                <c:pt idx="39">
                  <c:v>69159</c:v>
                </c:pt>
                <c:pt idx="40">
                  <c:v>71724</c:v>
                </c:pt>
                <c:pt idx="41">
                  <c:v>74371</c:v>
                </c:pt>
                <c:pt idx="42">
                  <c:v>77097</c:v>
                </c:pt>
                <c:pt idx="43">
                  <c:v>79900</c:v>
                </c:pt>
                <c:pt idx="44">
                  <c:v>82777</c:v>
                </c:pt>
                <c:pt idx="45">
                  <c:v>85721</c:v>
                </c:pt>
                <c:pt idx="46">
                  <c:v>88729</c:v>
                </c:pt>
                <c:pt idx="47">
                  <c:v>91798</c:v>
                </c:pt>
                <c:pt idx="48">
                  <c:v>96799</c:v>
                </c:pt>
                <c:pt idx="49">
                  <c:v>102043</c:v>
                </c:pt>
                <c:pt idx="50">
                  <c:v>107523</c:v>
                </c:pt>
                <c:pt idx="51">
                  <c:v>113249</c:v>
                </c:pt>
                <c:pt idx="52">
                  <c:v>119228</c:v>
                </c:pt>
                <c:pt idx="53">
                  <c:v>125463</c:v>
                </c:pt>
                <c:pt idx="54">
                  <c:v>131959</c:v>
                </c:pt>
                <c:pt idx="55">
                  <c:v>138720</c:v>
                </c:pt>
                <c:pt idx="56">
                  <c:v>145749</c:v>
                </c:pt>
                <c:pt idx="57">
                  <c:v>152712</c:v>
                </c:pt>
                <c:pt idx="58">
                  <c:v>159924</c:v>
                </c:pt>
                <c:pt idx="59">
                  <c:v>167389</c:v>
                </c:pt>
                <c:pt idx="60">
                  <c:v>175112</c:v>
                </c:pt>
                <c:pt idx="61">
                  <c:v>183036</c:v>
                </c:pt>
                <c:pt idx="62">
                  <c:v>191164</c:v>
                </c:pt>
                <c:pt idx="63">
                  <c:v>199506</c:v>
                </c:pt>
                <c:pt idx="64">
                  <c:v>208088</c:v>
                </c:pt>
                <c:pt idx="65">
                  <c:v>216976</c:v>
                </c:pt>
                <c:pt idx="66">
                  <c:v>226306</c:v>
                </c:pt>
                <c:pt idx="67">
                  <c:v>236366</c:v>
                </c:pt>
                <c:pt idx="68">
                  <c:v>247738</c:v>
                </c:pt>
                <c:pt idx="69">
                  <c:v>257788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8-481C-AD83-E8C3DE7007AD}"/>
            </c:ext>
          </c:extLst>
        </c:ser>
        <c:ser>
          <c:idx val="1"/>
          <c:order val="1"/>
          <c:tx>
            <c:strRef>
              <c:f>'IA PAR 20 ans'!$I$1</c:f>
              <c:strCache>
                <c:ptCount val="1"/>
                <c:pt idx="0">
                  <c:v>Montant d'assurance vie total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'IA PAR 20 ans'!$I$2:$I$77</c:f>
              <c:numCache>
                <c:formatCode>#,##0</c:formatCode>
                <c:ptCount val="76"/>
                <c:pt idx="0">
                  <c:v>50537</c:v>
                </c:pt>
                <c:pt idx="1">
                  <c:v>51866</c:v>
                </c:pt>
                <c:pt idx="2">
                  <c:v>53504</c:v>
                </c:pt>
                <c:pt idx="3">
                  <c:v>55340</c:v>
                </c:pt>
                <c:pt idx="4">
                  <c:v>57319</c:v>
                </c:pt>
                <c:pt idx="5">
                  <c:v>59393</c:v>
                </c:pt>
                <c:pt idx="6">
                  <c:v>61616</c:v>
                </c:pt>
                <c:pt idx="7">
                  <c:v>64021</c:v>
                </c:pt>
                <c:pt idx="8">
                  <c:v>66544</c:v>
                </c:pt>
                <c:pt idx="9">
                  <c:v>69156</c:v>
                </c:pt>
                <c:pt idx="10">
                  <c:v>71869</c:v>
                </c:pt>
                <c:pt idx="11">
                  <c:v>74700</c:v>
                </c:pt>
                <c:pt idx="12">
                  <c:v>77687</c:v>
                </c:pt>
                <c:pt idx="13">
                  <c:v>80816</c:v>
                </c:pt>
                <c:pt idx="14">
                  <c:v>84009</c:v>
                </c:pt>
                <c:pt idx="15">
                  <c:v>87296</c:v>
                </c:pt>
                <c:pt idx="16">
                  <c:v>90681</c:v>
                </c:pt>
                <c:pt idx="17">
                  <c:v>94140</c:v>
                </c:pt>
                <c:pt idx="18">
                  <c:v>97663</c:v>
                </c:pt>
                <c:pt idx="19">
                  <c:v>101244</c:v>
                </c:pt>
                <c:pt idx="20">
                  <c:v>104804</c:v>
                </c:pt>
                <c:pt idx="21">
                  <c:v>108448</c:v>
                </c:pt>
                <c:pt idx="22">
                  <c:v>112183</c:v>
                </c:pt>
                <c:pt idx="23">
                  <c:v>116012</c:v>
                </c:pt>
                <c:pt idx="24">
                  <c:v>119937</c:v>
                </c:pt>
                <c:pt idx="25">
                  <c:v>123967</c:v>
                </c:pt>
                <c:pt idx="26">
                  <c:v>128105</c:v>
                </c:pt>
                <c:pt idx="27">
                  <c:v>132356</c:v>
                </c:pt>
                <c:pt idx="28">
                  <c:v>136730</c:v>
                </c:pt>
                <c:pt idx="29">
                  <c:v>141237</c:v>
                </c:pt>
                <c:pt idx="30">
                  <c:v>145888</c:v>
                </c:pt>
                <c:pt idx="31">
                  <c:v>150694</c:v>
                </c:pt>
                <c:pt idx="32">
                  <c:v>155666</c:v>
                </c:pt>
                <c:pt idx="33">
                  <c:v>160816</c:v>
                </c:pt>
                <c:pt idx="34">
                  <c:v>166152</c:v>
                </c:pt>
                <c:pt idx="35">
                  <c:v>171686</c:v>
                </c:pt>
                <c:pt idx="36">
                  <c:v>177431</c:v>
                </c:pt>
                <c:pt idx="37">
                  <c:v>183403</c:v>
                </c:pt>
                <c:pt idx="38">
                  <c:v>189619</c:v>
                </c:pt>
                <c:pt idx="39">
                  <c:v>196103</c:v>
                </c:pt>
                <c:pt idx="40">
                  <c:v>202873</c:v>
                </c:pt>
                <c:pt idx="41">
                  <c:v>209951</c:v>
                </c:pt>
                <c:pt idx="42">
                  <c:v>217355</c:v>
                </c:pt>
                <c:pt idx="43">
                  <c:v>225100</c:v>
                </c:pt>
                <c:pt idx="44">
                  <c:v>233199</c:v>
                </c:pt>
                <c:pt idx="45">
                  <c:v>241663</c:v>
                </c:pt>
                <c:pt idx="46">
                  <c:v>250508</c:v>
                </c:pt>
                <c:pt idx="47">
                  <c:v>259744</c:v>
                </c:pt>
                <c:pt idx="48">
                  <c:v>269386</c:v>
                </c:pt>
                <c:pt idx="49">
                  <c:v>279451</c:v>
                </c:pt>
                <c:pt idx="50">
                  <c:v>289952</c:v>
                </c:pt>
                <c:pt idx="51">
                  <c:v>300903</c:v>
                </c:pt>
                <c:pt idx="52">
                  <c:v>312310</c:v>
                </c:pt>
                <c:pt idx="53">
                  <c:v>324172</c:v>
                </c:pt>
                <c:pt idx="54">
                  <c:v>336480</c:v>
                </c:pt>
                <c:pt idx="55">
                  <c:v>349220</c:v>
                </c:pt>
                <c:pt idx="56">
                  <c:v>362369</c:v>
                </c:pt>
                <c:pt idx="57">
                  <c:v>375980</c:v>
                </c:pt>
                <c:pt idx="58">
                  <c:v>390049</c:v>
                </c:pt>
                <c:pt idx="59">
                  <c:v>404569</c:v>
                </c:pt>
                <c:pt idx="60">
                  <c:v>419526</c:v>
                </c:pt>
                <c:pt idx="61">
                  <c:v>434740</c:v>
                </c:pt>
                <c:pt idx="62">
                  <c:v>450157</c:v>
                </c:pt>
                <c:pt idx="63">
                  <c:v>465694</c:v>
                </c:pt>
                <c:pt idx="64">
                  <c:v>481239</c:v>
                </c:pt>
                <c:pt idx="65">
                  <c:v>496639</c:v>
                </c:pt>
                <c:pt idx="66">
                  <c:v>511687</c:v>
                </c:pt>
                <c:pt idx="67">
                  <c:v>526092</c:v>
                </c:pt>
                <c:pt idx="68">
                  <c:v>539450</c:v>
                </c:pt>
                <c:pt idx="69">
                  <c:v>552126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8-481C-AD83-E8C3DE7007AD}"/>
            </c:ext>
          </c:extLst>
        </c:ser>
        <c:ser>
          <c:idx val="2"/>
          <c:order val="2"/>
          <c:tx>
            <c:strRef>
              <c:f>'IA PAR 20 ans'!$J$1</c:f>
              <c:strCache>
                <c:ptCount val="1"/>
                <c:pt idx="0">
                  <c:v>Primes cumul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'IA PAR 20 ans'!$J$2:$J$77</c:f>
              <c:numCache>
                <c:formatCode>#,##0.00</c:formatCode>
                <c:ptCount val="76"/>
                <c:pt idx="0">
                  <c:v>1614.5</c:v>
                </c:pt>
                <c:pt idx="1">
                  <c:v>3229</c:v>
                </c:pt>
                <c:pt idx="2">
                  <c:v>4843.5</c:v>
                </c:pt>
                <c:pt idx="3">
                  <c:v>6458</c:v>
                </c:pt>
                <c:pt idx="4">
                  <c:v>8072.5</c:v>
                </c:pt>
                <c:pt idx="5">
                  <c:v>9687</c:v>
                </c:pt>
                <c:pt idx="6">
                  <c:v>11301.5</c:v>
                </c:pt>
                <c:pt idx="7">
                  <c:v>12916</c:v>
                </c:pt>
                <c:pt idx="8">
                  <c:v>14530.5</c:v>
                </c:pt>
                <c:pt idx="9">
                  <c:v>16145</c:v>
                </c:pt>
                <c:pt idx="10">
                  <c:v>17759.5</c:v>
                </c:pt>
                <c:pt idx="11">
                  <c:v>19374</c:v>
                </c:pt>
                <c:pt idx="12">
                  <c:v>20988.5</c:v>
                </c:pt>
                <c:pt idx="13">
                  <c:v>22603</c:v>
                </c:pt>
                <c:pt idx="14">
                  <c:v>24217.5</c:v>
                </c:pt>
                <c:pt idx="15">
                  <c:v>25832</c:v>
                </c:pt>
                <c:pt idx="16">
                  <c:v>27446.5</c:v>
                </c:pt>
                <c:pt idx="17">
                  <c:v>29061</c:v>
                </c:pt>
                <c:pt idx="18">
                  <c:v>30675.5</c:v>
                </c:pt>
                <c:pt idx="19">
                  <c:v>32290</c:v>
                </c:pt>
                <c:pt idx="20">
                  <c:v>32290</c:v>
                </c:pt>
                <c:pt idx="21">
                  <c:v>32290</c:v>
                </c:pt>
                <c:pt idx="22">
                  <c:v>32290</c:v>
                </c:pt>
                <c:pt idx="23">
                  <c:v>32290</c:v>
                </c:pt>
                <c:pt idx="24">
                  <c:v>32290</c:v>
                </c:pt>
                <c:pt idx="25">
                  <c:v>32290</c:v>
                </c:pt>
                <c:pt idx="26">
                  <c:v>32290</c:v>
                </c:pt>
                <c:pt idx="27">
                  <c:v>32290</c:v>
                </c:pt>
                <c:pt idx="28">
                  <c:v>32290</c:v>
                </c:pt>
                <c:pt idx="29">
                  <c:v>32290</c:v>
                </c:pt>
                <c:pt idx="30">
                  <c:v>32290</c:v>
                </c:pt>
                <c:pt idx="31">
                  <c:v>32290</c:v>
                </c:pt>
                <c:pt idx="32">
                  <c:v>32290</c:v>
                </c:pt>
                <c:pt idx="33">
                  <c:v>32290</c:v>
                </c:pt>
                <c:pt idx="34">
                  <c:v>32290</c:v>
                </c:pt>
                <c:pt idx="35">
                  <c:v>32290</c:v>
                </c:pt>
                <c:pt idx="36">
                  <c:v>32290</c:v>
                </c:pt>
                <c:pt idx="37">
                  <c:v>32290</c:v>
                </c:pt>
                <c:pt idx="38">
                  <c:v>32290</c:v>
                </c:pt>
                <c:pt idx="39">
                  <c:v>32290</c:v>
                </c:pt>
                <c:pt idx="40">
                  <c:v>32290</c:v>
                </c:pt>
                <c:pt idx="41">
                  <c:v>32290</c:v>
                </c:pt>
                <c:pt idx="42">
                  <c:v>32290</c:v>
                </c:pt>
                <c:pt idx="43">
                  <c:v>32290</c:v>
                </c:pt>
                <c:pt idx="44">
                  <c:v>32290</c:v>
                </c:pt>
                <c:pt idx="45">
                  <c:v>32290</c:v>
                </c:pt>
                <c:pt idx="46">
                  <c:v>32290</c:v>
                </c:pt>
                <c:pt idx="47">
                  <c:v>32290</c:v>
                </c:pt>
                <c:pt idx="48">
                  <c:v>32290</c:v>
                </c:pt>
                <c:pt idx="49">
                  <c:v>32290</c:v>
                </c:pt>
                <c:pt idx="50">
                  <c:v>32290</c:v>
                </c:pt>
                <c:pt idx="51">
                  <c:v>32290</c:v>
                </c:pt>
                <c:pt idx="52">
                  <c:v>32290</c:v>
                </c:pt>
                <c:pt idx="53">
                  <c:v>32290</c:v>
                </c:pt>
                <c:pt idx="54">
                  <c:v>32290</c:v>
                </c:pt>
                <c:pt idx="55">
                  <c:v>32290</c:v>
                </c:pt>
                <c:pt idx="56">
                  <c:v>32290</c:v>
                </c:pt>
                <c:pt idx="57">
                  <c:v>32290</c:v>
                </c:pt>
                <c:pt idx="58">
                  <c:v>32290</c:v>
                </c:pt>
                <c:pt idx="59">
                  <c:v>32290</c:v>
                </c:pt>
                <c:pt idx="60">
                  <c:v>32290</c:v>
                </c:pt>
                <c:pt idx="61">
                  <c:v>32290</c:v>
                </c:pt>
                <c:pt idx="62">
                  <c:v>32290</c:v>
                </c:pt>
                <c:pt idx="63">
                  <c:v>32290</c:v>
                </c:pt>
                <c:pt idx="64">
                  <c:v>32290</c:v>
                </c:pt>
                <c:pt idx="65">
                  <c:v>32290</c:v>
                </c:pt>
                <c:pt idx="66">
                  <c:v>32290</c:v>
                </c:pt>
                <c:pt idx="67">
                  <c:v>32290</c:v>
                </c:pt>
                <c:pt idx="68">
                  <c:v>32290</c:v>
                </c:pt>
                <c:pt idx="69">
                  <c:v>32290</c:v>
                </c:pt>
                <c:pt idx="70">
                  <c:v>32290</c:v>
                </c:pt>
                <c:pt idx="71">
                  <c:v>32290</c:v>
                </c:pt>
                <c:pt idx="72">
                  <c:v>32290</c:v>
                </c:pt>
                <c:pt idx="73">
                  <c:v>32290</c:v>
                </c:pt>
                <c:pt idx="74">
                  <c:v>32290</c:v>
                </c:pt>
                <c:pt idx="75">
                  <c:v>32290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8-481C-AD83-E8C3DE70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599968"/>
        <c:axId val="2047597088"/>
      </c:lineChart>
      <c:catAx>
        <c:axId val="2047599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7597088"/>
        <c:crosses val="autoZero"/>
        <c:auto val="1"/>
        <c:lblAlgn val="ctr"/>
        <c:lblOffset val="100"/>
        <c:noMultiLvlLbl val="0"/>
      </c:catAx>
      <c:valAx>
        <c:axId val="20475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759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'IA PAR 100 ans'!$H$1</c:f>
              <c:strCache>
                <c:ptCount val="1"/>
                <c:pt idx="0">
                  <c:v>Valeur de rachat nette d'impôt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'IA PAR 100 ans'!$H$2:$H$77</c:f>
              <c:numCache>
                <c:formatCode>#,##0</c:formatCode>
                <c:ptCount val="76"/>
                <c:pt idx="0">
                  <c:v>479</c:v>
                </c:pt>
                <c:pt idx="1">
                  <c:v>1095</c:v>
                </c:pt>
                <c:pt idx="2">
                  <c:v>1822</c:v>
                </c:pt>
                <c:pt idx="3">
                  <c:v>2583</c:v>
                </c:pt>
                <c:pt idx="4">
                  <c:v>3341</c:v>
                </c:pt>
                <c:pt idx="5">
                  <c:v>4267</c:v>
                </c:pt>
                <c:pt idx="6">
                  <c:v>5268</c:v>
                </c:pt>
                <c:pt idx="7">
                  <c:v>6239</c:v>
                </c:pt>
                <c:pt idx="8">
                  <c:v>7195</c:v>
                </c:pt>
                <c:pt idx="9">
                  <c:v>8252</c:v>
                </c:pt>
                <c:pt idx="10">
                  <c:v>9121</c:v>
                </c:pt>
                <c:pt idx="11">
                  <c:v>9997</c:v>
                </c:pt>
                <c:pt idx="12">
                  <c:v>10885</c:v>
                </c:pt>
                <c:pt idx="13">
                  <c:v>11785</c:v>
                </c:pt>
                <c:pt idx="14">
                  <c:v>12692</c:v>
                </c:pt>
                <c:pt idx="15">
                  <c:v>13699</c:v>
                </c:pt>
                <c:pt idx="16">
                  <c:v>14732</c:v>
                </c:pt>
                <c:pt idx="17">
                  <c:v>15787</c:v>
                </c:pt>
                <c:pt idx="18">
                  <c:v>16865</c:v>
                </c:pt>
                <c:pt idx="19">
                  <c:v>17965</c:v>
                </c:pt>
                <c:pt idx="20">
                  <c:v>19089</c:v>
                </c:pt>
                <c:pt idx="21">
                  <c:v>20246</c:v>
                </c:pt>
                <c:pt idx="22">
                  <c:v>21436</c:v>
                </c:pt>
                <c:pt idx="23">
                  <c:v>22660</c:v>
                </c:pt>
                <c:pt idx="24">
                  <c:v>23921</c:v>
                </c:pt>
                <c:pt idx="25">
                  <c:v>25218</c:v>
                </c:pt>
                <c:pt idx="26">
                  <c:v>26553</c:v>
                </c:pt>
                <c:pt idx="27">
                  <c:v>27928</c:v>
                </c:pt>
                <c:pt idx="28">
                  <c:v>29343</c:v>
                </c:pt>
                <c:pt idx="29">
                  <c:v>30799</c:v>
                </c:pt>
                <c:pt idx="30">
                  <c:v>32298</c:v>
                </c:pt>
                <c:pt idx="31">
                  <c:v>33841</c:v>
                </c:pt>
                <c:pt idx="32">
                  <c:v>35429</c:v>
                </c:pt>
                <c:pt idx="33">
                  <c:v>37062</c:v>
                </c:pt>
                <c:pt idx="34">
                  <c:v>38740</c:v>
                </c:pt>
                <c:pt idx="35">
                  <c:v>40464</c:v>
                </c:pt>
                <c:pt idx="36">
                  <c:v>42232</c:v>
                </c:pt>
                <c:pt idx="37">
                  <c:v>44044</c:v>
                </c:pt>
                <c:pt idx="38">
                  <c:v>45902</c:v>
                </c:pt>
                <c:pt idx="39">
                  <c:v>47785</c:v>
                </c:pt>
                <c:pt idx="40">
                  <c:v>49712</c:v>
                </c:pt>
                <c:pt idx="41">
                  <c:v>51681</c:v>
                </c:pt>
                <c:pt idx="42">
                  <c:v>53692</c:v>
                </c:pt>
                <c:pt idx="43">
                  <c:v>55743</c:v>
                </c:pt>
                <c:pt idx="44">
                  <c:v>57833</c:v>
                </c:pt>
                <c:pt idx="45">
                  <c:v>59957</c:v>
                </c:pt>
                <c:pt idx="46">
                  <c:v>62113</c:v>
                </c:pt>
                <c:pt idx="47">
                  <c:v>64300</c:v>
                </c:pt>
                <c:pt idx="48">
                  <c:v>66514</c:v>
                </c:pt>
                <c:pt idx="49">
                  <c:v>68755</c:v>
                </c:pt>
                <c:pt idx="50">
                  <c:v>71022</c:v>
                </c:pt>
                <c:pt idx="51">
                  <c:v>73312</c:v>
                </c:pt>
                <c:pt idx="52">
                  <c:v>75624</c:v>
                </c:pt>
                <c:pt idx="53">
                  <c:v>77956</c:v>
                </c:pt>
                <c:pt idx="54">
                  <c:v>80829</c:v>
                </c:pt>
                <c:pt idx="55">
                  <c:v>84910</c:v>
                </c:pt>
                <c:pt idx="56">
                  <c:v>89146</c:v>
                </c:pt>
                <c:pt idx="57">
                  <c:v>93539</c:v>
                </c:pt>
                <c:pt idx="58">
                  <c:v>98091</c:v>
                </c:pt>
                <c:pt idx="59">
                  <c:v>102804</c:v>
                </c:pt>
                <c:pt idx="60">
                  <c:v>107769</c:v>
                </c:pt>
                <c:pt idx="61">
                  <c:v>112847</c:v>
                </c:pt>
                <c:pt idx="62">
                  <c:v>118041</c:v>
                </c:pt>
                <c:pt idx="63">
                  <c:v>123354</c:v>
                </c:pt>
                <c:pt idx="64">
                  <c:v>128808</c:v>
                </c:pt>
                <c:pt idx="65">
                  <c:v>134445</c:v>
                </c:pt>
                <c:pt idx="66">
                  <c:v>140517</c:v>
                </c:pt>
                <c:pt idx="67">
                  <c:v>147240</c:v>
                </c:pt>
                <c:pt idx="68">
                  <c:v>154705</c:v>
                </c:pt>
                <c:pt idx="69">
                  <c:v>161315</c:v>
                </c:pt>
                <c:pt idx="70">
                  <c:v>154035</c:v>
                </c:pt>
                <c:pt idx="71">
                  <c:v>160809</c:v>
                </c:pt>
                <c:pt idx="72">
                  <c:v>168056</c:v>
                </c:pt>
                <c:pt idx="73">
                  <c:v>176019</c:v>
                </c:pt>
                <c:pt idx="74">
                  <c:v>184869</c:v>
                </c:pt>
                <c:pt idx="75">
                  <c:v>192675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5-41B2-A1AD-B9DDE4847F11}"/>
            </c:ext>
          </c:extLst>
        </c:ser>
        <c:ser>
          <c:idx val="1"/>
          <c:order val="1"/>
          <c:tx>
            <c:strRef>
              <c:f>'IA PAR 100 ans'!$I$1</c:f>
              <c:strCache>
                <c:ptCount val="1"/>
                <c:pt idx="0">
                  <c:v>Montant d'assurance vie total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'IA PAR 100 ans'!$I$2:$I$77</c:f>
              <c:numCache>
                <c:formatCode>#,##0</c:formatCode>
                <c:ptCount val="76"/>
                <c:pt idx="0">
                  <c:v>50281</c:v>
                </c:pt>
                <c:pt idx="1">
                  <c:v>50839</c:v>
                </c:pt>
                <c:pt idx="2">
                  <c:v>51528</c:v>
                </c:pt>
                <c:pt idx="3">
                  <c:v>52313</c:v>
                </c:pt>
                <c:pt idx="4">
                  <c:v>53170</c:v>
                </c:pt>
                <c:pt idx="5">
                  <c:v>54172</c:v>
                </c:pt>
                <c:pt idx="6">
                  <c:v>55187</c:v>
                </c:pt>
                <c:pt idx="7">
                  <c:v>56247</c:v>
                </c:pt>
                <c:pt idx="8">
                  <c:v>57358</c:v>
                </c:pt>
                <c:pt idx="9">
                  <c:v>58504</c:v>
                </c:pt>
                <c:pt idx="10">
                  <c:v>59679</c:v>
                </c:pt>
                <c:pt idx="11">
                  <c:v>60902</c:v>
                </c:pt>
                <c:pt idx="12">
                  <c:v>62202</c:v>
                </c:pt>
                <c:pt idx="13">
                  <c:v>63581</c:v>
                </c:pt>
                <c:pt idx="14">
                  <c:v>65000</c:v>
                </c:pt>
                <c:pt idx="15">
                  <c:v>66481</c:v>
                </c:pt>
                <c:pt idx="16">
                  <c:v>68026</c:v>
                </c:pt>
                <c:pt idx="17">
                  <c:v>69606</c:v>
                </c:pt>
                <c:pt idx="18">
                  <c:v>71219</c:v>
                </c:pt>
                <c:pt idx="19">
                  <c:v>72861</c:v>
                </c:pt>
                <c:pt idx="20">
                  <c:v>74543</c:v>
                </c:pt>
                <c:pt idx="21">
                  <c:v>76304</c:v>
                </c:pt>
                <c:pt idx="22">
                  <c:v>78147</c:v>
                </c:pt>
                <c:pt idx="23">
                  <c:v>80073</c:v>
                </c:pt>
                <c:pt idx="24">
                  <c:v>82082</c:v>
                </c:pt>
                <c:pt idx="25">
                  <c:v>84178</c:v>
                </c:pt>
                <c:pt idx="26">
                  <c:v>86362</c:v>
                </c:pt>
                <c:pt idx="27">
                  <c:v>88637</c:v>
                </c:pt>
                <c:pt idx="28">
                  <c:v>91009</c:v>
                </c:pt>
                <c:pt idx="29">
                  <c:v>93483</c:v>
                </c:pt>
                <c:pt idx="30">
                  <c:v>96065</c:v>
                </c:pt>
                <c:pt idx="31">
                  <c:v>98763</c:v>
                </c:pt>
                <c:pt idx="32">
                  <c:v>101583</c:v>
                </c:pt>
                <c:pt idx="33">
                  <c:v>104531</c:v>
                </c:pt>
                <c:pt idx="34">
                  <c:v>107613</c:v>
                </c:pt>
                <c:pt idx="35">
                  <c:v>110835</c:v>
                </c:pt>
                <c:pt idx="36">
                  <c:v>114205</c:v>
                </c:pt>
                <c:pt idx="37">
                  <c:v>117733</c:v>
                </c:pt>
                <c:pt idx="38">
                  <c:v>121431</c:v>
                </c:pt>
                <c:pt idx="39">
                  <c:v>125247</c:v>
                </c:pt>
                <c:pt idx="40">
                  <c:v>129254</c:v>
                </c:pt>
                <c:pt idx="41">
                  <c:v>133466</c:v>
                </c:pt>
                <c:pt idx="42">
                  <c:v>137893</c:v>
                </c:pt>
                <c:pt idx="43">
                  <c:v>142546</c:v>
                </c:pt>
                <c:pt idx="44">
                  <c:v>147434</c:v>
                </c:pt>
                <c:pt idx="45">
                  <c:v>152563</c:v>
                </c:pt>
                <c:pt idx="46">
                  <c:v>157943</c:v>
                </c:pt>
                <c:pt idx="47">
                  <c:v>163585</c:v>
                </c:pt>
                <c:pt idx="48">
                  <c:v>169497</c:v>
                </c:pt>
                <c:pt idx="49">
                  <c:v>175693</c:v>
                </c:pt>
                <c:pt idx="50">
                  <c:v>182185</c:v>
                </c:pt>
                <c:pt idx="51">
                  <c:v>188984</c:v>
                </c:pt>
                <c:pt idx="52">
                  <c:v>196100</c:v>
                </c:pt>
                <c:pt idx="53">
                  <c:v>203537</c:v>
                </c:pt>
                <c:pt idx="54">
                  <c:v>211296</c:v>
                </c:pt>
                <c:pt idx="55">
                  <c:v>219192</c:v>
                </c:pt>
                <c:pt idx="56">
                  <c:v>227392</c:v>
                </c:pt>
                <c:pt idx="57">
                  <c:v>235893</c:v>
                </c:pt>
                <c:pt idx="58">
                  <c:v>244693</c:v>
                </c:pt>
                <c:pt idx="59">
                  <c:v>253788</c:v>
                </c:pt>
                <c:pt idx="60">
                  <c:v>263028</c:v>
                </c:pt>
                <c:pt idx="61">
                  <c:v>272398</c:v>
                </c:pt>
                <c:pt idx="62">
                  <c:v>281862</c:v>
                </c:pt>
                <c:pt idx="63">
                  <c:v>291366</c:v>
                </c:pt>
                <c:pt idx="64">
                  <c:v>300844</c:v>
                </c:pt>
                <c:pt idx="65">
                  <c:v>310205</c:v>
                </c:pt>
                <c:pt idx="66">
                  <c:v>319683</c:v>
                </c:pt>
                <c:pt idx="67">
                  <c:v>329151</c:v>
                </c:pt>
                <c:pt idx="68">
                  <c:v>337700</c:v>
                </c:pt>
                <c:pt idx="69">
                  <c:v>345503</c:v>
                </c:pt>
                <c:pt idx="70">
                  <c:v>359112</c:v>
                </c:pt>
                <c:pt idx="71">
                  <c:v>370480</c:v>
                </c:pt>
                <c:pt idx="72">
                  <c:v>381886</c:v>
                </c:pt>
                <c:pt idx="73">
                  <c:v>393148</c:v>
                </c:pt>
                <c:pt idx="74">
                  <c:v>403330</c:v>
                </c:pt>
                <c:pt idx="75">
                  <c:v>412669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5-41B2-A1AD-B9DDE4847F11}"/>
            </c:ext>
          </c:extLst>
        </c:ser>
        <c:ser>
          <c:idx val="2"/>
          <c:order val="2"/>
          <c:tx>
            <c:strRef>
              <c:f>'IA PAR 100 ans'!$J$1</c:f>
              <c:strCache>
                <c:ptCount val="1"/>
                <c:pt idx="0">
                  <c:v>Primes cumul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'IA PAR 100 ans'!$J$2:$J$77</c:f>
              <c:numCache>
                <c:formatCode>#,##0.00</c:formatCode>
                <c:ptCount val="76"/>
                <c:pt idx="0">
                  <c:v>800.5</c:v>
                </c:pt>
                <c:pt idx="1">
                  <c:v>1601</c:v>
                </c:pt>
                <c:pt idx="2">
                  <c:v>2401.5</c:v>
                </c:pt>
                <c:pt idx="3">
                  <c:v>3202</c:v>
                </c:pt>
                <c:pt idx="4">
                  <c:v>4002.5</c:v>
                </c:pt>
                <c:pt idx="5">
                  <c:v>4803</c:v>
                </c:pt>
                <c:pt idx="6">
                  <c:v>5603.5</c:v>
                </c:pt>
                <c:pt idx="7">
                  <c:v>6404</c:v>
                </c:pt>
                <c:pt idx="8">
                  <c:v>7204.5</c:v>
                </c:pt>
                <c:pt idx="9">
                  <c:v>8005</c:v>
                </c:pt>
                <c:pt idx="10">
                  <c:v>8805.5</c:v>
                </c:pt>
                <c:pt idx="11">
                  <c:v>9606</c:v>
                </c:pt>
                <c:pt idx="12">
                  <c:v>10406.5</c:v>
                </c:pt>
                <c:pt idx="13">
                  <c:v>11207</c:v>
                </c:pt>
                <c:pt idx="14">
                  <c:v>12007.5</c:v>
                </c:pt>
                <c:pt idx="15">
                  <c:v>12808</c:v>
                </c:pt>
                <c:pt idx="16">
                  <c:v>13608.5</c:v>
                </c:pt>
                <c:pt idx="17">
                  <c:v>14409</c:v>
                </c:pt>
                <c:pt idx="18">
                  <c:v>15209.5</c:v>
                </c:pt>
                <c:pt idx="19">
                  <c:v>16010</c:v>
                </c:pt>
                <c:pt idx="20">
                  <c:v>16810.5</c:v>
                </c:pt>
                <c:pt idx="21">
                  <c:v>17611</c:v>
                </c:pt>
                <c:pt idx="22">
                  <c:v>18411.5</c:v>
                </c:pt>
                <c:pt idx="23">
                  <c:v>19212</c:v>
                </c:pt>
                <c:pt idx="24">
                  <c:v>20012.5</c:v>
                </c:pt>
                <c:pt idx="25">
                  <c:v>20813</c:v>
                </c:pt>
                <c:pt idx="26">
                  <c:v>21613.5</c:v>
                </c:pt>
                <c:pt idx="27">
                  <c:v>22414</c:v>
                </c:pt>
                <c:pt idx="28">
                  <c:v>23214.5</c:v>
                </c:pt>
                <c:pt idx="29">
                  <c:v>24015</c:v>
                </c:pt>
                <c:pt idx="30">
                  <c:v>24815.5</c:v>
                </c:pt>
                <c:pt idx="31">
                  <c:v>25616</c:v>
                </c:pt>
                <c:pt idx="32">
                  <c:v>26416.5</c:v>
                </c:pt>
                <c:pt idx="33">
                  <c:v>27217</c:v>
                </c:pt>
                <c:pt idx="34">
                  <c:v>28017.5</c:v>
                </c:pt>
                <c:pt idx="35">
                  <c:v>28818</c:v>
                </c:pt>
                <c:pt idx="36">
                  <c:v>29618.5</c:v>
                </c:pt>
                <c:pt idx="37">
                  <c:v>30419</c:v>
                </c:pt>
                <c:pt idx="38">
                  <c:v>31219.5</c:v>
                </c:pt>
                <c:pt idx="39">
                  <c:v>32020</c:v>
                </c:pt>
                <c:pt idx="40">
                  <c:v>32820.5</c:v>
                </c:pt>
                <c:pt idx="41">
                  <c:v>33621</c:v>
                </c:pt>
                <c:pt idx="42">
                  <c:v>34421.5</c:v>
                </c:pt>
                <c:pt idx="43">
                  <c:v>35222</c:v>
                </c:pt>
                <c:pt idx="44">
                  <c:v>36022.5</c:v>
                </c:pt>
                <c:pt idx="45">
                  <c:v>36823</c:v>
                </c:pt>
                <c:pt idx="46">
                  <c:v>37623.5</c:v>
                </c:pt>
                <c:pt idx="47">
                  <c:v>38424</c:v>
                </c:pt>
                <c:pt idx="48">
                  <c:v>39224.5</c:v>
                </c:pt>
                <c:pt idx="49">
                  <c:v>40025</c:v>
                </c:pt>
                <c:pt idx="50">
                  <c:v>40825.5</c:v>
                </c:pt>
                <c:pt idx="51">
                  <c:v>41626</c:v>
                </c:pt>
                <c:pt idx="52">
                  <c:v>42426.5</c:v>
                </c:pt>
                <c:pt idx="53">
                  <c:v>43227</c:v>
                </c:pt>
                <c:pt idx="54">
                  <c:v>44027.5</c:v>
                </c:pt>
                <c:pt idx="55">
                  <c:v>44828</c:v>
                </c:pt>
                <c:pt idx="56">
                  <c:v>45628.5</c:v>
                </c:pt>
                <c:pt idx="57">
                  <c:v>46429</c:v>
                </c:pt>
                <c:pt idx="58">
                  <c:v>47229.5</c:v>
                </c:pt>
                <c:pt idx="59">
                  <c:v>48030</c:v>
                </c:pt>
                <c:pt idx="60">
                  <c:v>48830.5</c:v>
                </c:pt>
                <c:pt idx="61">
                  <c:v>49631</c:v>
                </c:pt>
                <c:pt idx="62">
                  <c:v>50431.5</c:v>
                </c:pt>
                <c:pt idx="63">
                  <c:v>51232</c:v>
                </c:pt>
                <c:pt idx="64">
                  <c:v>52032.5</c:v>
                </c:pt>
                <c:pt idx="65">
                  <c:v>52833</c:v>
                </c:pt>
                <c:pt idx="66">
                  <c:v>53633.5</c:v>
                </c:pt>
                <c:pt idx="67">
                  <c:v>54434</c:v>
                </c:pt>
                <c:pt idx="68">
                  <c:v>55234.5</c:v>
                </c:pt>
                <c:pt idx="69">
                  <c:v>56035</c:v>
                </c:pt>
                <c:pt idx="70">
                  <c:v>56731.5</c:v>
                </c:pt>
                <c:pt idx="71">
                  <c:v>57428</c:v>
                </c:pt>
                <c:pt idx="72">
                  <c:v>58124.5</c:v>
                </c:pt>
                <c:pt idx="73">
                  <c:v>58821</c:v>
                </c:pt>
                <c:pt idx="74">
                  <c:v>59517.5</c:v>
                </c:pt>
                <c:pt idx="75">
                  <c:v>60214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5-41B2-A1AD-B9DDE4847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599968"/>
        <c:axId val="2047597088"/>
      </c:lineChart>
      <c:catAx>
        <c:axId val="2047599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7597088"/>
        <c:crosses val="autoZero"/>
        <c:auto val="1"/>
        <c:lblAlgn val="ctr"/>
        <c:lblOffset val="100"/>
        <c:noMultiLvlLbl val="0"/>
      </c:catAx>
      <c:valAx>
        <c:axId val="20475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759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6350</xdr:colOff>
      <xdr:row>29</xdr:row>
      <xdr:rowOff>152400</xdr:rowOff>
    </xdr:from>
    <xdr:to>
      <xdr:col>17</xdr:col>
      <xdr:colOff>304800</xdr:colOff>
      <xdr:row>44</xdr:row>
      <xdr:rowOff>146050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0D2048F-6056-4C9C-98D3-8498D34C7135}"/>
            </a:ext>
          </a:extLst>
        </xdr:cNvPr>
        <xdr:cNvSpPr txBox="1"/>
      </xdr:nvSpPr>
      <xdr:spPr>
        <a:xfrm>
          <a:off x="11010900" y="6172200"/>
          <a:ext cx="3841750" cy="275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 u="sng"/>
            <a:t>Autres avantage:</a:t>
          </a:r>
        </a:p>
        <a:p>
          <a:r>
            <a:rPr lang="fr-CA" sz="1100"/>
            <a:t>- Possibilité d'emprunt</a:t>
          </a:r>
          <a:r>
            <a:rPr lang="fr-CA" sz="1100" baseline="0"/>
            <a:t> sur la valeur de rachat, accès rapide à de la liquidités.</a:t>
          </a:r>
        </a:p>
        <a:p>
          <a:r>
            <a:rPr lang="fr-CA" sz="1100" baseline="0"/>
            <a:t>- Lors de la retraite: emprunt sur la valeur de rachat sans obligation de remboursement durant le vivant (avantage fiscale)</a:t>
          </a:r>
        </a:p>
        <a:p>
          <a:r>
            <a:rPr lang="fr-CA" sz="1100" baseline="0"/>
            <a:t>- Rachat du contrat (complet ou partiel) pour avoir accès à l'argent rapidement. Le contrat d'assurance s'annule. </a:t>
          </a:r>
        </a:p>
        <a:p>
          <a:endParaRPr lang="fr-CA" sz="1100" baseline="0"/>
        </a:p>
        <a:p>
          <a:endParaRPr lang="fr-CA" sz="1100" baseline="0"/>
        </a:p>
        <a:p>
          <a:r>
            <a:rPr lang="fr-CA" sz="1100" b="1" u="sng" baseline="0"/>
            <a:t>IA PAR</a:t>
          </a:r>
        </a:p>
        <a:p>
          <a:r>
            <a:rPr lang="fr-CA" sz="1100"/>
            <a:t>- Les participations versé apprtiennent au client</a:t>
          </a:r>
        </a:p>
        <a:p>
          <a:r>
            <a:rPr lang="fr-CA" sz="1100"/>
            <a:t>- Augmentation</a:t>
          </a:r>
          <a:r>
            <a:rPr lang="fr-CA" sz="1100" baseline="0"/>
            <a:t> de la prestation d'assurance et de la valeur de rachat. Rendement considérable avec la valeur de rachat et prestation de décès</a:t>
          </a:r>
          <a:endParaRPr lang="fr-CA" sz="1100"/>
        </a:p>
      </xdr:txBody>
    </xdr:sp>
    <xdr:clientData/>
  </xdr:twoCellAnchor>
  <xdr:twoCellAnchor>
    <xdr:from>
      <xdr:col>13</xdr:col>
      <xdr:colOff>717549</xdr:colOff>
      <xdr:row>13</xdr:row>
      <xdr:rowOff>25400</xdr:rowOff>
    </xdr:from>
    <xdr:to>
      <xdr:col>19</xdr:col>
      <xdr:colOff>47625</xdr:colOff>
      <xdr:row>29</xdr:row>
      <xdr:rowOff>101600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C1E9A81-2665-47E9-BD21-D0C779A35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6350</xdr:colOff>
      <xdr:row>29</xdr:row>
      <xdr:rowOff>152400</xdr:rowOff>
    </xdr:from>
    <xdr:to>
      <xdr:col>17</xdr:col>
      <xdr:colOff>304800</xdr:colOff>
      <xdr:row>44</xdr:row>
      <xdr:rowOff>146050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8C341DD-70DE-47CC-87AB-A33E595690A8}"/>
            </a:ext>
          </a:extLst>
        </xdr:cNvPr>
        <xdr:cNvSpPr txBox="1"/>
      </xdr:nvSpPr>
      <xdr:spPr>
        <a:xfrm>
          <a:off x="11010900" y="6172200"/>
          <a:ext cx="3702050" cy="275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 u="sng"/>
            <a:t>Autres avantage:</a:t>
          </a:r>
        </a:p>
        <a:p>
          <a:r>
            <a:rPr lang="fr-CA" sz="1100"/>
            <a:t>- Possibilité d'emprunt</a:t>
          </a:r>
          <a:r>
            <a:rPr lang="fr-CA" sz="1100" baseline="0"/>
            <a:t> sur la valeur de rachat, accès rapide à de la liquidités.</a:t>
          </a:r>
        </a:p>
        <a:p>
          <a:r>
            <a:rPr lang="fr-CA" sz="1100" baseline="0"/>
            <a:t>- Lors de la retraite: emprunt sur la valeur de rachat sans obligation de remboursement durant le vivant (avantage fiscale)</a:t>
          </a:r>
        </a:p>
        <a:p>
          <a:r>
            <a:rPr lang="fr-CA" sz="1100" baseline="0"/>
            <a:t>- Rachat du contrat (complet ou partiel) pour avoir accès à l'argent rapidement. Le contrat d'assurance s'annule. </a:t>
          </a:r>
        </a:p>
        <a:p>
          <a:endParaRPr lang="fr-CA" sz="1100" baseline="0"/>
        </a:p>
        <a:p>
          <a:endParaRPr lang="fr-CA" sz="1100" baseline="0"/>
        </a:p>
        <a:p>
          <a:r>
            <a:rPr lang="fr-CA" sz="1100" b="1" u="sng" baseline="0"/>
            <a:t>IA PAR</a:t>
          </a:r>
        </a:p>
        <a:p>
          <a:r>
            <a:rPr lang="fr-CA" sz="1100"/>
            <a:t>- Les participations versé apprtiennent au client</a:t>
          </a:r>
        </a:p>
        <a:p>
          <a:r>
            <a:rPr lang="fr-CA" sz="1100"/>
            <a:t>- Augmentation</a:t>
          </a:r>
          <a:r>
            <a:rPr lang="fr-CA" sz="1100" baseline="0"/>
            <a:t> de la prestation d'assurance et de la valeur de rachat. Rendement considérable avec la valeur de rachat et prestation de décès</a:t>
          </a:r>
          <a:endParaRPr lang="fr-CA" sz="1100"/>
        </a:p>
      </xdr:txBody>
    </xdr:sp>
    <xdr:clientData/>
  </xdr:twoCellAnchor>
  <xdr:twoCellAnchor>
    <xdr:from>
      <xdr:col>14</xdr:col>
      <xdr:colOff>19049</xdr:colOff>
      <xdr:row>13</xdr:row>
      <xdr:rowOff>63500</xdr:rowOff>
    </xdr:from>
    <xdr:to>
      <xdr:col>19</xdr:col>
      <xdr:colOff>85725</xdr:colOff>
      <xdr:row>29</xdr:row>
      <xdr:rowOff>142875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BFCCE5F-A042-4847-8A90-04CCC54F3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dall-my.sharepoint.com/personal/cedric_shannon_agc_ia_ca/Documents/Dossier%20client/Nicolas%20Lamoureux/Assurance%20recommand&#233;/IA%20PAR.xlsx" TargetMode="External"/><Relationship Id="rId1" Type="http://schemas.openxmlformats.org/officeDocument/2006/relationships/externalLinkPath" Target="/personal/cedric_shannon_agc_ia_ca/Documents/Dossier%20client/Nicolas%20Lamoureux/Assurance%20recommand&#233;/IA%20P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A PAR 20 ans"/>
      <sheetName val="IA PAR 100 ans"/>
      <sheetName val="Synthèse"/>
    </sheetNames>
    <sheetDataSet>
      <sheetData sheetId="0">
        <row r="1">
          <cell r="H1" t="str">
            <v>Valeur de rachat nette d'impôt</v>
          </cell>
          <cell r="I1" t="str">
            <v>Montant d'assurance vie total</v>
          </cell>
          <cell r="J1" t="str">
            <v>Primes cumul</v>
          </cell>
        </row>
        <row r="2">
          <cell r="H2">
            <v>768</v>
          </cell>
          <cell r="I2">
            <v>50537</v>
          </cell>
          <cell r="J2">
            <v>1614.5</v>
          </cell>
        </row>
        <row r="3">
          <cell r="H3">
            <v>1939</v>
          </cell>
          <cell r="I3">
            <v>51866</v>
          </cell>
          <cell r="J3">
            <v>3229</v>
          </cell>
        </row>
        <row r="4">
          <cell r="H4">
            <v>3388</v>
          </cell>
          <cell r="I4">
            <v>53504</v>
          </cell>
          <cell r="J4">
            <v>4843.5</v>
          </cell>
        </row>
        <row r="5">
          <cell r="H5">
            <v>5087</v>
          </cell>
          <cell r="I5">
            <v>55340</v>
          </cell>
          <cell r="J5">
            <v>6458</v>
          </cell>
        </row>
        <row r="6">
          <cell r="H6">
            <v>7034</v>
          </cell>
          <cell r="I6">
            <v>57319</v>
          </cell>
          <cell r="J6">
            <v>8072.5</v>
          </cell>
        </row>
        <row r="7">
          <cell r="H7">
            <v>8631</v>
          </cell>
          <cell r="I7">
            <v>59393</v>
          </cell>
          <cell r="J7">
            <v>9687</v>
          </cell>
        </row>
        <row r="8">
          <cell r="H8">
            <v>10231</v>
          </cell>
          <cell r="I8">
            <v>61616</v>
          </cell>
          <cell r="J8">
            <v>11301.5</v>
          </cell>
        </row>
        <row r="9">
          <cell r="H9">
            <v>11882</v>
          </cell>
          <cell r="I9">
            <v>64021</v>
          </cell>
          <cell r="J9">
            <v>12916</v>
          </cell>
        </row>
        <row r="10">
          <cell r="H10">
            <v>13589</v>
          </cell>
          <cell r="I10">
            <v>66544</v>
          </cell>
          <cell r="J10">
            <v>14530.5</v>
          </cell>
        </row>
        <row r="11">
          <cell r="H11">
            <v>15068</v>
          </cell>
          <cell r="I11">
            <v>69156</v>
          </cell>
          <cell r="J11">
            <v>16145</v>
          </cell>
        </row>
        <row r="12">
          <cell r="H12">
            <v>16387</v>
          </cell>
          <cell r="I12">
            <v>71869</v>
          </cell>
          <cell r="J12">
            <v>17759.5</v>
          </cell>
        </row>
        <row r="13">
          <cell r="H13">
            <v>17741</v>
          </cell>
          <cell r="I13">
            <v>74700</v>
          </cell>
          <cell r="J13">
            <v>19374</v>
          </cell>
        </row>
        <row r="14">
          <cell r="H14">
            <v>19136</v>
          </cell>
          <cell r="I14">
            <v>77687</v>
          </cell>
          <cell r="J14">
            <v>20988.5</v>
          </cell>
        </row>
        <row r="15">
          <cell r="H15">
            <v>20576</v>
          </cell>
          <cell r="I15">
            <v>80816</v>
          </cell>
          <cell r="J15">
            <v>22603</v>
          </cell>
        </row>
        <row r="16">
          <cell r="H16">
            <v>22055</v>
          </cell>
          <cell r="I16">
            <v>84009</v>
          </cell>
          <cell r="J16">
            <v>24217.5</v>
          </cell>
        </row>
        <row r="17">
          <cell r="H17">
            <v>23582</v>
          </cell>
          <cell r="I17">
            <v>87296</v>
          </cell>
          <cell r="J17">
            <v>25832</v>
          </cell>
        </row>
        <row r="18">
          <cell r="H18">
            <v>25160</v>
          </cell>
          <cell r="I18">
            <v>90681</v>
          </cell>
          <cell r="J18">
            <v>27446.5</v>
          </cell>
        </row>
        <row r="19">
          <cell r="H19">
            <v>26786</v>
          </cell>
          <cell r="I19">
            <v>94140</v>
          </cell>
          <cell r="J19">
            <v>29061</v>
          </cell>
        </row>
        <row r="20">
          <cell r="H20">
            <v>28463</v>
          </cell>
          <cell r="I20">
            <v>97663</v>
          </cell>
          <cell r="J20">
            <v>30675.5</v>
          </cell>
        </row>
        <row r="21">
          <cell r="H21">
            <v>30190</v>
          </cell>
          <cell r="I21">
            <v>101244</v>
          </cell>
          <cell r="J21">
            <v>32290</v>
          </cell>
        </row>
        <row r="22">
          <cell r="H22">
            <v>31187</v>
          </cell>
          <cell r="I22">
            <v>104804</v>
          </cell>
          <cell r="J22">
            <v>32290</v>
          </cell>
        </row>
        <row r="23">
          <cell r="H23">
            <v>32237</v>
          </cell>
          <cell r="I23">
            <v>108448</v>
          </cell>
          <cell r="J23">
            <v>32290</v>
          </cell>
        </row>
        <row r="24">
          <cell r="H24">
            <v>33345</v>
          </cell>
          <cell r="I24">
            <v>112183</v>
          </cell>
          <cell r="J24">
            <v>32290</v>
          </cell>
        </row>
        <row r="25">
          <cell r="H25">
            <v>34512</v>
          </cell>
          <cell r="I25">
            <v>116012</v>
          </cell>
          <cell r="J25">
            <v>32290</v>
          </cell>
        </row>
        <row r="26">
          <cell r="H26">
            <v>35742</v>
          </cell>
          <cell r="I26">
            <v>119937</v>
          </cell>
          <cell r="J26">
            <v>32290</v>
          </cell>
        </row>
        <row r="27">
          <cell r="H27">
            <v>37036</v>
          </cell>
          <cell r="I27">
            <v>123967</v>
          </cell>
          <cell r="J27">
            <v>32290</v>
          </cell>
        </row>
        <row r="28">
          <cell r="H28">
            <v>38400</v>
          </cell>
          <cell r="I28">
            <v>128105</v>
          </cell>
          <cell r="J28">
            <v>32290</v>
          </cell>
        </row>
        <row r="29">
          <cell r="H29">
            <v>39834</v>
          </cell>
          <cell r="I29">
            <v>132356</v>
          </cell>
          <cell r="J29">
            <v>32290</v>
          </cell>
        </row>
        <row r="30">
          <cell r="H30">
            <v>41342</v>
          </cell>
          <cell r="I30">
            <v>136730</v>
          </cell>
          <cell r="J30">
            <v>32290</v>
          </cell>
        </row>
        <row r="31">
          <cell r="H31">
            <v>42927</v>
          </cell>
          <cell r="I31">
            <v>141237</v>
          </cell>
          <cell r="J31">
            <v>32290</v>
          </cell>
        </row>
        <row r="32">
          <cell r="H32">
            <v>44592</v>
          </cell>
          <cell r="I32">
            <v>145888</v>
          </cell>
          <cell r="J32">
            <v>32290</v>
          </cell>
        </row>
        <row r="33">
          <cell r="H33">
            <v>46339</v>
          </cell>
          <cell r="I33">
            <v>150694</v>
          </cell>
          <cell r="J33">
            <v>32290</v>
          </cell>
        </row>
        <row r="34">
          <cell r="H34">
            <v>48172</v>
          </cell>
          <cell r="I34">
            <v>155666</v>
          </cell>
          <cell r="J34">
            <v>32290</v>
          </cell>
        </row>
        <row r="35">
          <cell r="H35">
            <v>50092</v>
          </cell>
          <cell r="I35">
            <v>160816</v>
          </cell>
          <cell r="J35">
            <v>32290</v>
          </cell>
        </row>
        <row r="36">
          <cell r="H36">
            <v>52104</v>
          </cell>
          <cell r="I36">
            <v>166152</v>
          </cell>
          <cell r="J36">
            <v>32290</v>
          </cell>
        </row>
        <row r="37">
          <cell r="H37">
            <v>54209</v>
          </cell>
          <cell r="I37">
            <v>171686</v>
          </cell>
          <cell r="J37">
            <v>32290</v>
          </cell>
        </row>
        <row r="38">
          <cell r="H38">
            <v>56410</v>
          </cell>
          <cell r="I38">
            <v>177431</v>
          </cell>
          <cell r="J38">
            <v>32290</v>
          </cell>
        </row>
        <row r="39">
          <cell r="H39">
            <v>58710</v>
          </cell>
          <cell r="I39">
            <v>183403</v>
          </cell>
          <cell r="J39">
            <v>32290</v>
          </cell>
        </row>
        <row r="40">
          <cell r="H40">
            <v>61112</v>
          </cell>
          <cell r="I40">
            <v>189619</v>
          </cell>
          <cell r="J40">
            <v>32290</v>
          </cell>
        </row>
        <row r="41">
          <cell r="H41">
            <v>63616</v>
          </cell>
          <cell r="I41">
            <v>196103</v>
          </cell>
          <cell r="J41">
            <v>32290</v>
          </cell>
        </row>
        <row r="42">
          <cell r="H42">
            <v>66223</v>
          </cell>
          <cell r="I42">
            <v>202873</v>
          </cell>
          <cell r="J42">
            <v>32290</v>
          </cell>
        </row>
        <row r="43">
          <cell r="H43">
            <v>68934</v>
          </cell>
          <cell r="I43">
            <v>209951</v>
          </cell>
          <cell r="J43">
            <v>32290</v>
          </cell>
        </row>
        <row r="44">
          <cell r="H44">
            <v>71747</v>
          </cell>
          <cell r="I44">
            <v>217355</v>
          </cell>
          <cell r="J44">
            <v>32290</v>
          </cell>
        </row>
        <row r="45">
          <cell r="H45">
            <v>74663</v>
          </cell>
          <cell r="I45">
            <v>225100</v>
          </cell>
          <cell r="J45">
            <v>32290</v>
          </cell>
        </row>
        <row r="46">
          <cell r="H46">
            <v>77683</v>
          </cell>
          <cell r="I46">
            <v>233199</v>
          </cell>
          <cell r="J46">
            <v>32290</v>
          </cell>
        </row>
        <row r="47">
          <cell r="H47">
            <v>80806</v>
          </cell>
          <cell r="I47">
            <v>241663</v>
          </cell>
          <cell r="J47">
            <v>32290</v>
          </cell>
        </row>
        <row r="48">
          <cell r="H48">
            <v>84034</v>
          </cell>
          <cell r="I48">
            <v>250508</v>
          </cell>
          <cell r="J48">
            <v>32290</v>
          </cell>
        </row>
        <row r="49">
          <cell r="H49">
            <v>87366</v>
          </cell>
          <cell r="I49">
            <v>259744</v>
          </cell>
          <cell r="J49">
            <v>32290</v>
          </cell>
        </row>
        <row r="50">
          <cell r="H50">
            <v>90799</v>
          </cell>
          <cell r="I50">
            <v>269386</v>
          </cell>
          <cell r="J50">
            <v>32290</v>
          </cell>
        </row>
        <row r="51">
          <cell r="H51">
            <v>94331</v>
          </cell>
          <cell r="I51">
            <v>279451</v>
          </cell>
          <cell r="J51">
            <v>32290</v>
          </cell>
        </row>
        <row r="52">
          <cell r="H52">
            <v>98471</v>
          </cell>
          <cell r="I52">
            <v>289952</v>
          </cell>
          <cell r="J52">
            <v>32290</v>
          </cell>
        </row>
        <row r="53">
          <cell r="H53">
            <v>103981</v>
          </cell>
          <cell r="I53">
            <v>300903</v>
          </cell>
          <cell r="J53">
            <v>32290</v>
          </cell>
        </row>
        <row r="54">
          <cell r="H54">
            <v>109758</v>
          </cell>
          <cell r="I54">
            <v>312310</v>
          </cell>
          <cell r="J54">
            <v>32290</v>
          </cell>
        </row>
        <row r="55">
          <cell r="H55">
            <v>115810</v>
          </cell>
          <cell r="I55">
            <v>324172</v>
          </cell>
          <cell r="J55">
            <v>32290</v>
          </cell>
        </row>
        <row r="56">
          <cell r="H56">
            <v>122145</v>
          </cell>
          <cell r="I56">
            <v>336480</v>
          </cell>
          <cell r="J56">
            <v>32290</v>
          </cell>
        </row>
        <row r="57">
          <cell r="H57">
            <v>128773</v>
          </cell>
          <cell r="I57">
            <v>349220</v>
          </cell>
          <cell r="J57">
            <v>32290</v>
          </cell>
        </row>
        <row r="58">
          <cell r="H58">
            <v>135704</v>
          </cell>
          <cell r="I58">
            <v>362369</v>
          </cell>
          <cell r="J58">
            <v>32290</v>
          </cell>
        </row>
        <row r="59">
          <cell r="H59">
            <v>142950</v>
          </cell>
          <cell r="I59">
            <v>375980</v>
          </cell>
          <cell r="J59">
            <v>32290</v>
          </cell>
        </row>
        <row r="60">
          <cell r="H60">
            <v>150517</v>
          </cell>
          <cell r="I60">
            <v>390049</v>
          </cell>
          <cell r="J60">
            <v>32290</v>
          </cell>
        </row>
        <row r="61">
          <cell r="H61">
            <v>158414</v>
          </cell>
          <cell r="I61">
            <v>404569</v>
          </cell>
          <cell r="J61">
            <v>32290</v>
          </cell>
        </row>
        <row r="62">
          <cell r="H62">
            <v>166645</v>
          </cell>
          <cell r="I62">
            <v>419526</v>
          </cell>
          <cell r="J62">
            <v>32290</v>
          </cell>
        </row>
        <row r="63">
          <cell r="H63">
            <v>175215</v>
          </cell>
          <cell r="I63">
            <v>434740</v>
          </cell>
          <cell r="J63">
            <v>32290</v>
          </cell>
        </row>
        <row r="64">
          <cell r="H64">
            <v>184128</v>
          </cell>
          <cell r="I64">
            <v>450157</v>
          </cell>
          <cell r="J64">
            <v>32290</v>
          </cell>
        </row>
        <row r="65">
          <cell r="H65">
            <v>193051</v>
          </cell>
          <cell r="I65">
            <v>465694</v>
          </cell>
          <cell r="J65">
            <v>32290</v>
          </cell>
        </row>
        <row r="66">
          <cell r="H66">
            <v>202302</v>
          </cell>
          <cell r="I66">
            <v>481239</v>
          </cell>
          <cell r="J66">
            <v>32290</v>
          </cell>
        </row>
        <row r="67">
          <cell r="H67">
            <v>211887</v>
          </cell>
          <cell r="I67">
            <v>496639</v>
          </cell>
          <cell r="J67">
            <v>32290</v>
          </cell>
        </row>
        <row r="68">
          <cell r="H68">
            <v>221811</v>
          </cell>
          <cell r="I68">
            <v>511687</v>
          </cell>
          <cell r="J68">
            <v>32290</v>
          </cell>
        </row>
        <row r="69">
          <cell r="H69">
            <v>231998</v>
          </cell>
          <cell r="I69">
            <v>526092</v>
          </cell>
          <cell r="J69">
            <v>32290</v>
          </cell>
        </row>
        <row r="70">
          <cell r="H70">
            <v>242453</v>
          </cell>
          <cell r="I70">
            <v>539450</v>
          </cell>
          <cell r="J70">
            <v>32290</v>
          </cell>
        </row>
        <row r="71">
          <cell r="H71">
            <v>253182</v>
          </cell>
          <cell r="I71">
            <v>552126</v>
          </cell>
          <cell r="J71">
            <v>32290</v>
          </cell>
        </row>
        <row r="72">
          <cell r="H72">
            <v>264220</v>
          </cell>
          <cell r="I72">
            <v>611516</v>
          </cell>
          <cell r="J72">
            <v>32290</v>
          </cell>
        </row>
        <row r="73">
          <cell r="H73">
            <v>275643</v>
          </cell>
          <cell r="I73">
            <v>631325</v>
          </cell>
          <cell r="J73">
            <v>32290</v>
          </cell>
        </row>
        <row r="74">
          <cell r="H74">
            <v>287622</v>
          </cell>
          <cell r="I74">
            <v>650651</v>
          </cell>
          <cell r="J74">
            <v>32290</v>
          </cell>
        </row>
        <row r="75">
          <cell r="H75">
            <v>300516</v>
          </cell>
          <cell r="I75">
            <v>669105</v>
          </cell>
          <cell r="J75">
            <v>32290</v>
          </cell>
        </row>
        <row r="76">
          <cell r="H76">
            <v>315061</v>
          </cell>
          <cell r="I76">
            <v>686142</v>
          </cell>
          <cell r="J76">
            <v>32290</v>
          </cell>
        </row>
        <row r="77">
          <cell r="H77">
            <v>327881</v>
          </cell>
          <cell r="I77">
            <v>702252</v>
          </cell>
          <cell r="J77">
            <v>32290</v>
          </cell>
        </row>
      </sheetData>
      <sheetData sheetId="1">
        <row r="1">
          <cell r="H1" t="str">
            <v>Valeur de rachat nette d'impôt</v>
          </cell>
          <cell r="I1" t="str">
            <v>Montant d'assurance vie total</v>
          </cell>
          <cell r="J1" t="str">
            <v>Primes cumul</v>
          </cell>
        </row>
        <row r="2">
          <cell r="H2">
            <v>380</v>
          </cell>
          <cell r="I2">
            <v>50272</v>
          </cell>
          <cell r="J2">
            <v>696.5</v>
          </cell>
        </row>
        <row r="3">
          <cell r="H3">
            <v>879</v>
          </cell>
          <cell r="I3">
            <v>50825</v>
          </cell>
          <cell r="J3">
            <v>1393</v>
          </cell>
        </row>
        <row r="4">
          <cell r="H4">
            <v>1466</v>
          </cell>
          <cell r="I4">
            <v>51520</v>
          </cell>
          <cell r="J4">
            <v>2089.5</v>
          </cell>
        </row>
        <row r="5">
          <cell r="H5">
            <v>2111</v>
          </cell>
          <cell r="I5">
            <v>52320</v>
          </cell>
          <cell r="J5">
            <v>2786</v>
          </cell>
        </row>
        <row r="6">
          <cell r="H6">
            <v>2799</v>
          </cell>
          <cell r="I6">
            <v>53193</v>
          </cell>
          <cell r="J6">
            <v>3482.5</v>
          </cell>
        </row>
        <row r="7">
          <cell r="H7">
            <v>3578</v>
          </cell>
          <cell r="I7">
            <v>54217</v>
          </cell>
          <cell r="J7">
            <v>4179</v>
          </cell>
        </row>
        <row r="8">
          <cell r="H8">
            <v>4422</v>
          </cell>
          <cell r="I8">
            <v>55269</v>
          </cell>
          <cell r="J8">
            <v>4875.5</v>
          </cell>
        </row>
        <row r="9">
          <cell r="H9">
            <v>5329</v>
          </cell>
          <cell r="I9">
            <v>56389</v>
          </cell>
          <cell r="J9">
            <v>5572</v>
          </cell>
        </row>
        <row r="10">
          <cell r="H10">
            <v>6142</v>
          </cell>
          <cell r="I10">
            <v>57578</v>
          </cell>
          <cell r="J10">
            <v>6268.5</v>
          </cell>
        </row>
        <row r="11">
          <cell r="H11">
            <v>7043</v>
          </cell>
          <cell r="I11">
            <v>58812</v>
          </cell>
          <cell r="J11">
            <v>6965</v>
          </cell>
        </row>
        <row r="12">
          <cell r="H12">
            <v>7786</v>
          </cell>
          <cell r="I12">
            <v>60068</v>
          </cell>
          <cell r="J12">
            <v>7661.5</v>
          </cell>
        </row>
        <row r="13">
          <cell r="H13">
            <v>8536</v>
          </cell>
          <cell r="I13">
            <v>61349</v>
          </cell>
          <cell r="J13">
            <v>8358</v>
          </cell>
        </row>
        <row r="14">
          <cell r="H14">
            <v>9298</v>
          </cell>
          <cell r="I14">
            <v>62679</v>
          </cell>
          <cell r="J14">
            <v>9054.5</v>
          </cell>
        </row>
        <row r="15">
          <cell r="H15">
            <v>10072</v>
          </cell>
          <cell r="I15">
            <v>64064</v>
          </cell>
          <cell r="J15">
            <v>9751</v>
          </cell>
        </row>
        <row r="16">
          <cell r="H16">
            <v>10855</v>
          </cell>
          <cell r="I16">
            <v>65476</v>
          </cell>
          <cell r="J16">
            <v>10447.5</v>
          </cell>
        </row>
        <row r="17">
          <cell r="H17">
            <v>11724</v>
          </cell>
          <cell r="I17">
            <v>66948</v>
          </cell>
          <cell r="J17">
            <v>11144</v>
          </cell>
        </row>
        <row r="18">
          <cell r="H18">
            <v>12619</v>
          </cell>
          <cell r="I18">
            <v>68474</v>
          </cell>
          <cell r="J18">
            <v>11840.5</v>
          </cell>
        </row>
        <row r="19">
          <cell r="H19">
            <v>13535</v>
          </cell>
          <cell r="I19">
            <v>70033</v>
          </cell>
          <cell r="J19">
            <v>12537</v>
          </cell>
        </row>
        <row r="20">
          <cell r="H20">
            <v>14472</v>
          </cell>
          <cell r="I20">
            <v>71619</v>
          </cell>
          <cell r="J20">
            <v>13233.5</v>
          </cell>
        </row>
        <row r="21">
          <cell r="H21">
            <v>15430</v>
          </cell>
          <cell r="I21">
            <v>73237</v>
          </cell>
          <cell r="J21">
            <v>13930</v>
          </cell>
        </row>
        <row r="22">
          <cell r="H22">
            <v>16413</v>
          </cell>
          <cell r="I22">
            <v>74895</v>
          </cell>
          <cell r="J22">
            <v>14626.5</v>
          </cell>
        </row>
        <row r="23">
          <cell r="H23">
            <v>17425</v>
          </cell>
          <cell r="I23">
            <v>76625</v>
          </cell>
          <cell r="J23">
            <v>15323</v>
          </cell>
        </row>
        <row r="24">
          <cell r="H24">
            <v>18468</v>
          </cell>
          <cell r="I24">
            <v>78431</v>
          </cell>
          <cell r="J24">
            <v>16019.5</v>
          </cell>
        </row>
        <row r="25">
          <cell r="H25">
            <v>19544</v>
          </cell>
          <cell r="I25">
            <v>80316</v>
          </cell>
          <cell r="J25">
            <v>16716</v>
          </cell>
        </row>
        <row r="26">
          <cell r="H26">
            <v>20653</v>
          </cell>
          <cell r="I26">
            <v>82280</v>
          </cell>
          <cell r="J26">
            <v>17412.5</v>
          </cell>
        </row>
        <row r="27">
          <cell r="H27">
            <v>21798</v>
          </cell>
          <cell r="I27">
            <v>84326</v>
          </cell>
          <cell r="J27">
            <v>18109</v>
          </cell>
        </row>
        <row r="28">
          <cell r="H28">
            <v>22979</v>
          </cell>
          <cell r="I28">
            <v>86456</v>
          </cell>
          <cell r="J28">
            <v>18805.5</v>
          </cell>
        </row>
        <row r="29">
          <cell r="H29">
            <v>24200</v>
          </cell>
          <cell r="I29">
            <v>88673</v>
          </cell>
          <cell r="J29">
            <v>19502</v>
          </cell>
        </row>
        <row r="30">
          <cell r="H30">
            <v>25460</v>
          </cell>
          <cell r="I30">
            <v>90979</v>
          </cell>
          <cell r="J30">
            <v>20198.5</v>
          </cell>
        </row>
        <row r="31">
          <cell r="H31">
            <v>26761</v>
          </cell>
          <cell r="I31">
            <v>93376</v>
          </cell>
          <cell r="J31">
            <v>20895</v>
          </cell>
        </row>
        <row r="32">
          <cell r="H32">
            <v>28106</v>
          </cell>
          <cell r="I32">
            <v>95865</v>
          </cell>
          <cell r="J32">
            <v>21591.5</v>
          </cell>
        </row>
        <row r="33">
          <cell r="H33">
            <v>29495</v>
          </cell>
          <cell r="I33">
            <v>98452</v>
          </cell>
          <cell r="J33">
            <v>22288</v>
          </cell>
        </row>
        <row r="34">
          <cell r="H34">
            <v>30930</v>
          </cell>
          <cell r="I34">
            <v>101138</v>
          </cell>
          <cell r="J34">
            <v>22984.5</v>
          </cell>
        </row>
        <row r="35">
          <cell r="H35">
            <v>32412</v>
          </cell>
          <cell r="I35">
            <v>103926</v>
          </cell>
          <cell r="J35">
            <v>23681</v>
          </cell>
        </row>
        <row r="36">
          <cell r="H36">
            <v>33943</v>
          </cell>
          <cell r="I36">
            <v>106823</v>
          </cell>
          <cell r="J36">
            <v>24377.5</v>
          </cell>
        </row>
        <row r="37">
          <cell r="H37">
            <v>35523</v>
          </cell>
          <cell r="I37">
            <v>109837</v>
          </cell>
          <cell r="J37">
            <v>25074</v>
          </cell>
        </row>
        <row r="38">
          <cell r="H38">
            <v>37156</v>
          </cell>
          <cell r="I38">
            <v>112974</v>
          </cell>
          <cell r="J38">
            <v>25770.5</v>
          </cell>
        </row>
        <row r="39">
          <cell r="H39">
            <v>38842</v>
          </cell>
          <cell r="I39">
            <v>116243</v>
          </cell>
          <cell r="J39">
            <v>26467</v>
          </cell>
        </row>
        <row r="40">
          <cell r="H40">
            <v>40581</v>
          </cell>
          <cell r="I40">
            <v>119653</v>
          </cell>
          <cell r="J40">
            <v>27163.5</v>
          </cell>
        </row>
        <row r="41">
          <cell r="H41">
            <v>42376</v>
          </cell>
          <cell r="I41">
            <v>123209</v>
          </cell>
          <cell r="J41">
            <v>27860</v>
          </cell>
        </row>
        <row r="42">
          <cell r="H42">
            <v>44226</v>
          </cell>
          <cell r="I42">
            <v>126920</v>
          </cell>
          <cell r="J42">
            <v>28556.5</v>
          </cell>
        </row>
        <row r="43">
          <cell r="H43">
            <v>46131</v>
          </cell>
          <cell r="I43">
            <v>130793</v>
          </cell>
          <cell r="J43">
            <v>29253</v>
          </cell>
        </row>
        <row r="44">
          <cell r="H44">
            <v>48091</v>
          </cell>
          <cell r="I44">
            <v>134839</v>
          </cell>
          <cell r="J44">
            <v>29949.5</v>
          </cell>
        </row>
        <row r="45">
          <cell r="H45">
            <v>50105</v>
          </cell>
          <cell r="I45">
            <v>139069</v>
          </cell>
          <cell r="J45">
            <v>30646</v>
          </cell>
        </row>
        <row r="46">
          <cell r="H46">
            <v>52175</v>
          </cell>
          <cell r="I46">
            <v>143496</v>
          </cell>
          <cell r="J46">
            <v>31342.5</v>
          </cell>
        </row>
        <row r="47">
          <cell r="H47">
            <v>54281</v>
          </cell>
          <cell r="I47">
            <v>148076</v>
          </cell>
          <cell r="J47">
            <v>32039</v>
          </cell>
        </row>
        <row r="48">
          <cell r="H48">
            <v>56441</v>
          </cell>
          <cell r="I48">
            <v>152880</v>
          </cell>
          <cell r="J48">
            <v>32735.5</v>
          </cell>
        </row>
        <row r="49">
          <cell r="H49">
            <v>58655</v>
          </cell>
          <cell r="I49">
            <v>157923</v>
          </cell>
          <cell r="J49">
            <v>33432</v>
          </cell>
        </row>
        <row r="50">
          <cell r="H50">
            <v>60920</v>
          </cell>
          <cell r="I50">
            <v>163221</v>
          </cell>
          <cell r="J50">
            <v>34128.5</v>
          </cell>
        </row>
        <row r="51">
          <cell r="H51">
            <v>63237</v>
          </cell>
          <cell r="I51">
            <v>168786</v>
          </cell>
          <cell r="J51">
            <v>34825</v>
          </cell>
        </row>
        <row r="52">
          <cell r="H52">
            <v>65601</v>
          </cell>
          <cell r="I52">
            <v>174627</v>
          </cell>
          <cell r="J52">
            <v>35521.5</v>
          </cell>
        </row>
        <row r="53">
          <cell r="H53">
            <v>68010</v>
          </cell>
          <cell r="I53">
            <v>180755</v>
          </cell>
          <cell r="J53">
            <v>36218</v>
          </cell>
        </row>
        <row r="54">
          <cell r="H54">
            <v>70461</v>
          </cell>
          <cell r="I54">
            <v>187182</v>
          </cell>
          <cell r="J54">
            <v>36914.5</v>
          </cell>
        </row>
        <row r="55">
          <cell r="H55">
            <v>72952</v>
          </cell>
          <cell r="I55">
            <v>193919</v>
          </cell>
          <cell r="J55">
            <v>37611</v>
          </cell>
        </row>
        <row r="56">
          <cell r="H56">
            <v>75480</v>
          </cell>
          <cell r="I56">
            <v>200980</v>
          </cell>
          <cell r="J56">
            <v>38307.5</v>
          </cell>
        </row>
        <row r="57">
          <cell r="H57">
            <v>78043</v>
          </cell>
          <cell r="I57">
            <v>208379</v>
          </cell>
          <cell r="J57">
            <v>39004</v>
          </cell>
        </row>
        <row r="58">
          <cell r="H58">
            <v>80640</v>
          </cell>
          <cell r="I58">
            <v>216132</v>
          </cell>
          <cell r="J58">
            <v>39700.5</v>
          </cell>
        </row>
        <row r="59">
          <cell r="H59">
            <v>83271</v>
          </cell>
          <cell r="I59">
            <v>224252</v>
          </cell>
          <cell r="J59">
            <v>40397</v>
          </cell>
        </row>
        <row r="60">
          <cell r="H60">
            <v>87182</v>
          </cell>
          <cell r="I60">
            <v>232751</v>
          </cell>
          <cell r="J60">
            <v>41093.5</v>
          </cell>
        </row>
        <row r="61">
          <cell r="H61">
            <v>91738</v>
          </cell>
          <cell r="I61">
            <v>241637</v>
          </cell>
          <cell r="J61">
            <v>41790</v>
          </cell>
        </row>
        <row r="62">
          <cell r="H62">
            <v>96488</v>
          </cell>
          <cell r="I62">
            <v>250910</v>
          </cell>
          <cell r="J62">
            <v>42486.5</v>
          </cell>
        </row>
        <row r="63">
          <cell r="H63">
            <v>101366</v>
          </cell>
          <cell r="I63">
            <v>260395</v>
          </cell>
          <cell r="J63">
            <v>43183</v>
          </cell>
        </row>
        <row r="64">
          <cell r="H64">
            <v>106434</v>
          </cell>
          <cell r="I64">
            <v>270255</v>
          </cell>
          <cell r="J64">
            <v>43879.5</v>
          </cell>
        </row>
        <row r="65">
          <cell r="H65">
            <v>111696</v>
          </cell>
          <cell r="I65">
            <v>280484</v>
          </cell>
          <cell r="J65">
            <v>44576</v>
          </cell>
        </row>
        <row r="66">
          <cell r="H66">
            <v>117153</v>
          </cell>
          <cell r="I66">
            <v>291083</v>
          </cell>
          <cell r="J66">
            <v>45272.5</v>
          </cell>
        </row>
        <row r="67">
          <cell r="H67">
            <v>122810</v>
          </cell>
          <cell r="I67">
            <v>302047</v>
          </cell>
          <cell r="J67">
            <v>45969</v>
          </cell>
        </row>
        <row r="68">
          <cell r="H68">
            <v>128761</v>
          </cell>
          <cell r="I68">
            <v>313230</v>
          </cell>
          <cell r="J68">
            <v>46665.5</v>
          </cell>
        </row>
        <row r="69">
          <cell r="H69">
            <v>134855</v>
          </cell>
          <cell r="I69">
            <v>324583</v>
          </cell>
          <cell r="J69">
            <v>47362</v>
          </cell>
        </row>
        <row r="70">
          <cell r="H70">
            <v>141092</v>
          </cell>
          <cell r="I70">
            <v>336063</v>
          </cell>
          <cell r="J70">
            <v>48058.5</v>
          </cell>
        </row>
        <row r="71">
          <cell r="H71">
            <v>147479</v>
          </cell>
          <cell r="I71">
            <v>347601</v>
          </cell>
          <cell r="J71">
            <v>48755</v>
          </cell>
        </row>
        <row r="72">
          <cell r="H72">
            <v>154035</v>
          </cell>
          <cell r="I72">
            <v>359112</v>
          </cell>
          <cell r="J72">
            <v>49451.5</v>
          </cell>
        </row>
        <row r="73">
          <cell r="H73">
            <v>160809</v>
          </cell>
          <cell r="I73">
            <v>370480</v>
          </cell>
          <cell r="J73">
            <v>50148</v>
          </cell>
        </row>
        <row r="74">
          <cell r="H74">
            <v>168056</v>
          </cell>
          <cell r="I74">
            <v>381886</v>
          </cell>
          <cell r="J74">
            <v>50844.5</v>
          </cell>
        </row>
        <row r="75">
          <cell r="H75">
            <v>176019</v>
          </cell>
          <cell r="I75">
            <v>393148</v>
          </cell>
          <cell r="J75">
            <v>51541</v>
          </cell>
        </row>
        <row r="76">
          <cell r="H76">
            <v>184869</v>
          </cell>
          <cell r="I76">
            <v>403330</v>
          </cell>
          <cell r="J76">
            <v>52237.5</v>
          </cell>
        </row>
        <row r="77">
          <cell r="H77">
            <v>192675</v>
          </cell>
          <cell r="I77">
            <v>412669</v>
          </cell>
          <cell r="J77">
            <v>52934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30E7-129D-482A-94A0-196670CEE001}">
  <dimension ref="A1:P77"/>
  <sheetViews>
    <sheetView topLeftCell="G1" workbookViewId="0">
      <selection activeCell="Q7" sqref="Q7"/>
    </sheetView>
  </sheetViews>
  <sheetFormatPr baseColWidth="10" defaultRowHeight="14.5" x14ac:dyDescent="0.35"/>
  <cols>
    <col min="6" max="7" width="11.90625" customWidth="1"/>
    <col min="10" max="10" width="12" customWidth="1"/>
    <col min="13" max="13" width="13" customWidth="1"/>
    <col min="14" max="14" width="10.54296875" customWidth="1"/>
    <col min="15" max="15" width="26.08984375" bestFit="1" customWidth="1"/>
    <col min="16" max="16" width="13.7265625" bestFit="1" customWidth="1"/>
  </cols>
  <sheetData>
    <row r="1" spans="1:16" ht="66" customHeight="1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4" t="s">
        <v>12</v>
      </c>
    </row>
    <row r="2" spans="1:16" ht="15" thickBot="1" x14ac:dyDescent="0.4">
      <c r="A2" s="6">
        <v>1</v>
      </c>
      <c r="B2" s="6">
        <v>31</v>
      </c>
      <c r="C2" s="7">
        <v>1614.5</v>
      </c>
      <c r="D2" s="6">
        <v>784</v>
      </c>
      <c r="E2" s="6">
        <v>50000</v>
      </c>
      <c r="F2" s="7">
        <v>1614.5</v>
      </c>
      <c r="G2" s="6">
        <v>895</v>
      </c>
      <c r="H2" s="6">
        <v>895</v>
      </c>
      <c r="I2" s="6">
        <v>50537</v>
      </c>
      <c r="J2" s="8">
        <f>SUM(F2)</f>
        <v>1614.5</v>
      </c>
      <c r="K2" s="9">
        <f>((H2-J2)/J2)/A2</f>
        <v>-0.44564880768039639</v>
      </c>
      <c r="L2" s="9">
        <f>((I2-J2)/J2)/A2</f>
        <v>30.301951068442243</v>
      </c>
      <c r="M2" s="8">
        <f>I2-J2</f>
        <v>48922.5</v>
      </c>
      <c r="O2" s="10" t="s">
        <v>13</v>
      </c>
      <c r="P2" s="11">
        <v>80</v>
      </c>
    </row>
    <row r="3" spans="1:16" x14ac:dyDescent="0.35">
      <c r="A3" s="6">
        <v>2</v>
      </c>
      <c r="B3" s="6">
        <v>32</v>
      </c>
      <c r="C3" s="7">
        <v>1614.5</v>
      </c>
      <c r="D3" s="6">
        <v>1800</v>
      </c>
      <c r="E3" s="6">
        <v>50000</v>
      </c>
      <c r="F3" s="7">
        <v>1614.5</v>
      </c>
      <c r="G3" s="6">
        <v>2199</v>
      </c>
      <c r="H3" s="6">
        <v>2199</v>
      </c>
      <c r="I3" s="6">
        <v>51866</v>
      </c>
      <c r="J3" s="12">
        <f>SUM($F$2:F3)</f>
        <v>3229</v>
      </c>
      <c r="K3" s="9">
        <f t="shared" ref="K3:K66" si="0">((H3-J3)/J3)/A3</f>
        <v>-0.15949210281820997</v>
      </c>
      <c r="L3" s="9">
        <f t="shared" ref="L3:L66" si="1">((I3-J3)/J3)/A3</f>
        <v>7.5312790337565811</v>
      </c>
      <c r="M3" s="12">
        <f t="shared" ref="M3:M66" si="2">I3-J3</f>
        <v>48637</v>
      </c>
      <c r="O3" s="13" t="s">
        <v>14</v>
      </c>
      <c r="P3" s="14">
        <f>_xlfn.XLOOKUP($P$2,$B$2:$B$77,$J$2:$J$77,0)</f>
        <v>32290</v>
      </c>
    </row>
    <row r="4" spans="1:16" x14ac:dyDescent="0.35">
      <c r="A4" s="6">
        <v>3</v>
      </c>
      <c r="B4" s="6">
        <v>33</v>
      </c>
      <c r="C4" s="7">
        <v>1614.5</v>
      </c>
      <c r="D4" s="6">
        <v>3009</v>
      </c>
      <c r="E4" s="6">
        <v>50000</v>
      </c>
      <c r="F4" s="7">
        <v>1614.5</v>
      </c>
      <c r="G4" s="6">
        <v>3781</v>
      </c>
      <c r="H4" s="6">
        <v>3781</v>
      </c>
      <c r="I4" s="6">
        <v>53504</v>
      </c>
      <c r="J4" s="12">
        <f>SUM($F$2:F4)</f>
        <v>4843.5</v>
      </c>
      <c r="K4" s="9">
        <f t="shared" si="0"/>
        <v>-7.3122053611369184E-2</v>
      </c>
      <c r="L4" s="9">
        <f t="shared" si="1"/>
        <v>3.3488524138880287</v>
      </c>
      <c r="M4" s="12">
        <f t="shared" si="2"/>
        <v>48660.5</v>
      </c>
      <c r="O4" s="15" t="s">
        <v>15</v>
      </c>
      <c r="P4" s="16">
        <f>_xlfn.XLOOKUP($P$2,$B$2:$B$77,$L$2:$L$77,0)</f>
        <v>0.15308826262000619</v>
      </c>
    </row>
    <row r="5" spans="1:16" x14ac:dyDescent="0.35">
      <c r="A5" s="6">
        <v>4</v>
      </c>
      <c r="B5" s="6">
        <v>34</v>
      </c>
      <c r="C5" s="7">
        <v>1614.5</v>
      </c>
      <c r="D5" s="6">
        <v>4405</v>
      </c>
      <c r="E5" s="6">
        <v>50000</v>
      </c>
      <c r="F5" s="7">
        <v>1614.5</v>
      </c>
      <c r="G5" s="6">
        <v>5621</v>
      </c>
      <c r="H5" s="6">
        <v>5621</v>
      </c>
      <c r="I5" s="6">
        <v>55340</v>
      </c>
      <c r="J5" s="12">
        <f>SUM($F$2:F5)</f>
        <v>6458</v>
      </c>
      <c r="K5" s="9">
        <f t="shared" si="0"/>
        <v>-3.2401672344379066E-2</v>
      </c>
      <c r="L5" s="9">
        <f t="shared" si="1"/>
        <v>1.8923041189222669</v>
      </c>
      <c r="M5" s="12">
        <f t="shared" si="2"/>
        <v>48882</v>
      </c>
      <c r="O5" s="15" t="s">
        <v>16</v>
      </c>
      <c r="P5" s="16">
        <f>_xlfn.XLOOKUP($P$2,$B$2:$B$77,$K$2:$K$77,0)</f>
        <v>4.3204087952926608E-2</v>
      </c>
    </row>
    <row r="6" spans="1:16" x14ac:dyDescent="0.35">
      <c r="A6" s="6">
        <v>5</v>
      </c>
      <c r="B6" s="6">
        <v>35</v>
      </c>
      <c r="C6" s="7">
        <v>1614.5</v>
      </c>
      <c r="D6" s="6">
        <v>6000</v>
      </c>
      <c r="E6" s="6">
        <v>50000</v>
      </c>
      <c r="F6" s="7">
        <v>1614.5</v>
      </c>
      <c r="G6" s="6">
        <v>7721</v>
      </c>
      <c r="H6" s="6">
        <v>7721</v>
      </c>
      <c r="I6" s="6">
        <v>57319</v>
      </c>
      <c r="J6" s="12">
        <f>SUM($F$2:F6)</f>
        <v>8072.5</v>
      </c>
      <c r="K6" s="9">
        <f t="shared" si="0"/>
        <v>-8.7085785072777942E-3</v>
      </c>
      <c r="L6" s="9">
        <f t="shared" si="1"/>
        <v>1.2201052957572005</v>
      </c>
      <c r="M6" s="12">
        <f t="shared" si="2"/>
        <v>49246.5</v>
      </c>
      <c r="O6" s="15" t="s">
        <v>17</v>
      </c>
      <c r="P6" s="17">
        <f>_xlfn.XLOOKUP($P$2,$B$2:$B$77,$M$2:$M$77,0)</f>
        <v>247161</v>
      </c>
    </row>
    <row r="7" spans="1:16" x14ac:dyDescent="0.35">
      <c r="A7" s="6">
        <v>6</v>
      </c>
      <c r="B7" s="6">
        <v>36</v>
      </c>
      <c r="C7" s="7">
        <v>1614.5</v>
      </c>
      <c r="D7" s="6">
        <v>7361</v>
      </c>
      <c r="E7" s="6">
        <v>50000</v>
      </c>
      <c r="F7" s="7">
        <v>1614.5</v>
      </c>
      <c r="G7" s="6">
        <v>9641</v>
      </c>
      <c r="H7" s="6">
        <v>9564</v>
      </c>
      <c r="I7" s="6">
        <v>59393</v>
      </c>
      <c r="J7" s="12">
        <f>SUM($F$2:F7)</f>
        <v>9687</v>
      </c>
      <c r="K7" s="9">
        <f t="shared" si="0"/>
        <v>-2.1162382574584494E-3</v>
      </c>
      <c r="L7" s="9">
        <f t="shared" si="1"/>
        <v>0.85520112866040388</v>
      </c>
      <c r="M7" s="12">
        <f t="shared" si="2"/>
        <v>49706</v>
      </c>
      <c r="O7" s="15" t="s">
        <v>6</v>
      </c>
      <c r="P7" s="18">
        <f>_xlfn.XLOOKUP($P$2,$B$2:$B$77,$G$2:$G$77,0)</f>
        <v>218554</v>
      </c>
    </row>
    <row r="8" spans="1:16" ht="15" thickBot="1" x14ac:dyDescent="0.4">
      <c r="A8" s="6">
        <v>7</v>
      </c>
      <c r="B8" s="6">
        <v>37</v>
      </c>
      <c r="C8" s="7">
        <v>1614.5</v>
      </c>
      <c r="D8" s="6">
        <v>8747</v>
      </c>
      <c r="E8" s="6">
        <v>50000</v>
      </c>
      <c r="F8" s="7">
        <v>1614.5</v>
      </c>
      <c r="G8" s="6">
        <v>11658</v>
      </c>
      <c r="H8" s="6">
        <v>11343</v>
      </c>
      <c r="I8" s="6">
        <v>61616</v>
      </c>
      <c r="J8" s="12">
        <f>SUM($F$2:F8)</f>
        <v>11301.5</v>
      </c>
      <c r="K8" s="9">
        <f t="shared" si="0"/>
        <v>5.245827039394265E-4</v>
      </c>
      <c r="L8" s="9">
        <f t="shared" si="1"/>
        <v>0.63600280620145244</v>
      </c>
      <c r="M8" s="12">
        <f t="shared" si="2"/>
        <v>50314.5</v>
      </c>
      <c r="O8" s="19" t="s">
        <v>18</v>
      </c>
      <c r="P8" s="20">
        <f>_xlfn.XLOOKUP($P$2,$B$2:$B$77,$I$2:$I$77,0)</f>
        <v>279451</v>
      </c>
    </row>
    <row r="9" spans="1:16" ht="15" thickBot="1" x14ac:dyDescent="0.4">
      <c r="A9" s="6">
        <v>8</v>
      </c>
      <c r="B9" s="6">
        <v>38</v>
      </c>
      <c r="C9" s="7">
        <v>1614.5</v>
      </c>
      <c r="D9" s="6">
        <v>10177</v>
      </c>
      <c r="E9" s="6">
        <v>50000</v>
      </c>
      <c r="F9" s="7">
        <v>1614.5</v>
      </c>
      <c r="G9" s="6">
        <v>13804</v>
      </c>
      <c r="H9" s="6">
        <v>13182</v>
      </c>
      <c r="I9" s="6">
        <v>64021</v>
      </c>
      <c r="J9" s="12">
        <f>SUM($F$2:F9)</f>
        <v>12916</v>
      </c>
      <c r="K9" s="9">
        <f t="shared" si="0"/>
        <v>2.574326416847321E-3</v>
      </c>
      <c r="L9" s="9">
        <f t="shared" si="1"/>
        <v>0.49459004335707651</v>
      </c>
      <c r="M9" s="12">
        <f t="shared" si="2"/>
        <v>51105</v>
      </c>
    </row>
    <row r="10" spans="1:16" x14ac:dyDescent="0.35">
      <c r="A10" s="6">
        <v>9</v>
      </c>
      <c r="B10" s="6">
        <v>39</v>
      </c>
      <c r="C10" s="7">
        <v>1614.5</v>
      </c>
      <c r="D10" s="6">
        <v>11671</v>
      </c>
      <c r="E10" s="6">
        <v>50000</v>
      </c>
      <c r="F10" s="7">
        <v>1614.5</v>
      </c>
      <c r="G10" s="6">
        <v>16090</v>
      </c>
      <c r="H10" s="6">
        <v>15085</v>
      </c>
      <c r="I10" s="6">
        <v>66544</v>
      </c>
      <c r="J10" s="12">
        <f>SUM($F$2:F10)</f>
        <v>14530.5</v>
      </c>
      <c r="K10" s="9">
        <f t="shared" si="0"/>
        <v>4.2401232656213558E-3</v>
      </c>
      <c r="L10" s="9">
        <f t="shared" si="1"/>
        <v>0.39773426776626941</v>
      </c>
      <c r="M10" s="12">
        <f t="shared" si="2"/>
        <v>52013.5</v>
      </c>
      <c r="O10" s="13" t="s">
        <v>19</v>
      </c>
      <c r="P10" s="21">
        <f>F2</f>
        <v>1614.5</v>
      </c>
    </row>
    <row r="11" spans="1:16" x14ac:dyDescent="0.35">
      <c r="A11" s="6">
        <v>10</v>
      </c>
      <c r="B11" s="6">
        <v>40</v>
      </c>
      <c r="C11" s="7">
        <v>1614.5</v>
      </c>
      <c r="D11" s="6">
        <v>13443</v>
      </c>
      <c r="E11" s="6">
        <v>50000</v>
      </c>
      <c r="F11" s="7">
        <v>1614.5</v>
      </c>
      <c r="G11" s="6">
        <v>18725</v>
      </c>
      <c r="H11" s="6">
        <v>17148</v>
      </c>
      <c r="I11" s="6">
        <v>69156</v>
      </c>
      <c r="J11" s="12">
        <f>SUM($F$2:F11)</f>
        <v>16145</v>
      </c>
      <c r="K11" s="9">
        <f t="shared" si="0"/>
        <v>6.2124496748219267E-3</v>
      </c>
      <c r="L11" s="9">
        <f t="shared" si="1"/>
        <v>0.32834314029111178</v>
      </c>
      <c r="M11" s="12">
        <f t="shared" si="2"/>
        <v>53011</v>
      </c>
      <c r="O11" s="15" t="s">
        <v>20</v>
      </c>
      <c r="P11" s="22">
        <v>130.32</v>
      </c>
    </row>
    <row r="12" spans="1:16" x14ac:dyDescent="0.35">
      <c r="A12" s="6">
        <v>11</v>
      </c>
      <c r="B12" s="6">
        <v>41</v>
      </c>
      <c r="C12" s="7">
        <v>1614.5</v>
      </c>
      <c r="D12" s="6">
        <v>14280</v>
      </c>
      <c r="E12" s="6">
        <v>50000</v>
      </c>
      <c r="F12" s="7">
        <v>1614.5</v>
      </c>
      <c r="G12" s="6">
        <v>20505</v>
      </c>
      <c r="H12" s="6">
        <v>18809</v>
      </c>
      <c r="I12" s="6">
        <v>71869</v>
      </c>
      <c r="J12" s="12">
        <f>SUM($F$2:F12)</f>
        <v>17759.5</v>
      </c>
      <c r="K12" s="9">
        <f t="shared" si="0"/>
        <v>5.3722847438886744E-3</v>
      </c>
      <c r="L12" s="9">
        <f t="shared" si="1"/>
        <v>0.27698107798898924</v>
      </c>
      <c r="M12" s="12">
        <f t="shared" si="2"/>
        <v>54109.5</v>
      </c>
      <c r="O12" s="15" t="s">
        <v>21</v>
      </c>
      <c r="P12" s="22">
        <f>P11*12</f>
        <v>1563.84</v>
      </c>
    </row>
    <row r="13" spans="1:16" ht="15" thickBot="1" x14ac:dyDescent="0.4">
      <c r="A13" s="6">
        <v>12</v>
      </c>
      <c r="B13" s="6">
        <v>42</v>
      </c>
      <c r="C13" s="7">
        <v>1614.5</v>
      </c>
      <c r="D13" s="6">
        <v>14739</v>
      </c>
      <c r="E13" s="6">
        <v>50000</v>
      </c>
      <c r="F13" s="7">
        <v>1614.5</v>
      </c>
      <c r="G13" s="6">
        <v>21996</v>
      </c>
      <c r="H13" s="6">
        <v>20331</v>
      </c>
      <c r="I13" s="6">
        <v>74700</v>
      </c>
      <c r="J13" s="12">
        <f>SUM($F$2:F13)</f>
        <v>19374</v>
      </c>
      <c r="K13" s="9">
        <f t="shared" si="0"/>
        <v>4.1163414885929594E-3</v>
      </c>
      <c r="L13" s="9">
        <f t="shared" si="1"/>
        <v>0.23797357282956541</v>
      </c>
      <c r="M13" s="12">
        <f t="shared" si="2"/>
        <v>55326</v>
      </c>
      <c r="O13" s="19" t="s">
        <v>14</v>
      </c>
      <c r="P13" s="23">
        <f>F4*20</f>
        <v>32290</v>
      </c>
    </row>
    <row r="14" spans="1:16" x14ac:dyDescent="0.35">
      <c r="A14" s="6">
        <v>13</v>
      </c>
      <c r="B14" s="6">
        <v>43</v>
      </c>
      <c r="C14" s="7">
        <v>1614.5</v>
      </c>
      <c r="D14" s="6">
        <v>15211</v>
      </c>
      <c r="E14" s="6">
        <v>50000</v>
      </c>
      <c r="F14" s="7">
        <v>1614.5</v>
      </c>
      <c r="G14" s="6">
        <v>23605</v>
      </c>
      <c r="H14" s="6">
        <v>21904</v>
      </c>
      <c r="I14" s="6">
        <v>77687</v>
      </c>
      <c r="J14" s="12">
        <f>SUM($F$2:F14)</f>
        <v>20988.5</v>
      </c>
      <c r="K14" s="9">
        <f t="shared" si="0"/>
        <v>3.3553172891381913E-3</v>
      </c>
      <c r="L14" s="9">
        <f t="shared" si="1"/>
        <v>0.20780060875827605</v>
      </c>
      <c r="M14" s="12">
        <f t="shared" si="2"/>
        <v>56698.5</v>
      </c>
    </row>
    <row r="15" spans="1:16" x14ac:dyDescent="0.35">
      <c r="A15" s="6">
        <v>14</v>
      </c>
      <c r="B15" s="6">
        <v>44</v>
      </c>
      <c r="C15" s="7">
        <v>1614.5</v>
      </c>
      <c r="D15" s="6">
        <v>15694</v>
      </c>
      <c r="E15" s="6">
        <v>50000</v>
      </c>
      <c r="F15" s="7">
        <v>1614.5</v>
      </c>
      <c r="G15" s="6">
        <v>25332</v>
      </c>
      <c r="H15" s="6">
        <v>23527</v>
      </c>
      <c r="I15" s="6">
        <v>80816</v>
      </c>
      <c r="J15" s="12">
        <f>SUM($F$2:F15)</f>
        <v>22603</v>
      </c>
      <c r="K15" s="9">
        <f t="shared" si="0"/>
        <v>2.9199663761447598E-3</v>
      </c>
      <c r="L15" s="9">
        <f t="shared" si="1"/>
        <v>0.18396104183389059</v>
      </c>
      <c r="M15" s="12">
        <f t="shared" si="2"/>
        <v>58213</v>
      </c>
    </row>
    <row r="16" spans="1:16" x14ac:dyDescent="0.35">
      <c r="A16" s="6">
        <v>15</v>
      </c>
      <c r="B16" s="6">
        <v>45</v>
      </c>
      <c r="C16" s="7">
        <v>1614.5</v>
      </c>
      <c r="D16" s="6">
        <v>16189</v>
      </c>
      <c r="E16" s="6">
        <v>50000</v>
      </c>
      <c r="F16" s="7">
        <v>1614.5</v>
      </c>
      <c r="G16" s="6">
        <v>27161</v>
      </c>
      <c r="H16" s="6">
        <v>25192</v>
      </c>
      <c r="I16" s="6">
        <v>84009</v>
      </c>
      <c r="J16" s="12">
        <f>SUM($F$2:F16)</f>
        <v>24217.5</v>
      </c>
      <c r="K16" s="9">
        <f t="shared" si="0"/>
        <v>2.6826330821375726E-3</v>
      </c>
      <c r="L16" s="9">
        <f t="shared" si="1"/>
        <v>0.1645958501083927</v>
      </c>
      <c r="M16" s="12">
        <f t="shared" si="2"/>
        <v>59791.5</v>
      </c>
    </row>
    <row r="17" spans="1:13" x14ac:dyDescent="0.35">
      <c r="A17" s="6">
        <v>16</v>
      </c>
      <c r="B17" s="6">
        <v>46</v>
      </c>
      <c r="C17" s="7">
        <v>1614.5</v>
      </c>
      <c r="D17" s="6">
        <v>16695</v>
      </c>
      <c r="E17" s="6">
        <v>50000</v>
      </c>
      <c r="F17" s="7">
        <v>1614.5</v>
      </c>
      <c r="G17" s="6">
        <v>29104</v>
      </c>
      <c r="H17" s="6">
        <v>26902</v>
      </c>
      <c r="I17" s="6">
        <v>87296</v>
      </c>
      <c r="J17" s="12">
        <f>SUM($F$2:F17)</f>
        <v>25832</v>
      </c>
      <c r="K17" s="9">
        <f t="shared" si="0"/>
        <v>2.5888432951378135E-3</v>
      </c>
      <c r="L17" s="9">
        <f t="shared" si="1"/>
        <v>0.14871090120780428</v>
      </c>
      <c r="M17" s="12">
        <f t="shared" si="2"/>
        <v>61464</v>
      </c>
    </row>
    <row r="18" spans="1:13" x14ac:dyDescent="0.35">
      <c r="A18" s="6">
        <v>17</v>
      </c>
      <c r="B18" s="6">
        <v>47</v>
      </c>
      <c r="C18" s="7">
        <v>1614.5</v>
      </c>
      <c r="D18" s="6">
        <v>17216</v>
      </c>
      <c r="E18" s="6">
        <v>50000</v>
      </c>
      <c r="F18" s="7">
        <v>1614.5</v>
      </c>
      <c r="G18" s="6">
        <v>31171</v>
      </c>
      <c r="H18" s="6">
        <v>28665</v>
      </c>
      <c r="I18" s="6">
        <v>90681</v>
      </c>
      <c r="J18" s="12">
        <f>SUM($F$2:F18)</f>
        <v>27446.5</v>
      </c>
      <c r="K18" s="9">
        <f t="shared" si="0"/>
        <v>2.6114976622970249E-3</v>
      </c>
      <c r="L18" s="9">
        <f t="shared" si="1"/>
        <v>0.13552461955397721</v>
      </c>
      <c r="M18" s="12">
        <f t="shared" si="2"/>
        <v>63234.5</v>
      </c>
    </row>
    <row r="19" spans="1:13" x14ac:dyDescent="0.35">
      <c r="A19" s="6">
        <v>18</v>
      </c>
      <c r="B19" s="6">
        <v>48</v>
      </c>
      <c r="C19" s="7">
        <v>1614.5</v>
      </c>
      <c r="D19" s="6">
        <v>17749</v>
      </c>
      <c r="E19" s="6">
        <v>50000</v>
      </c>
      <c r="F19" s="7">
        <v>1614.5</v>
      </c>
      <c r="G19" s="6">
        <v>33358</v>
      </c>
      <c r="H19" s="6">
        <v>30478</v>
      </c>
      <c r="I19" s="6">
        <v>94140</v>
      </c>
      <c r="J19" s="12">
        <f>SUM($F$2:F19)</f>
        <v>29061</v>
      </c>
      <c r="K19" s="9">
        <f t="shared" si="0"/>
        <v>2.70886143705386E-3</v>
      </c>
      <c r="L19" s="9">
        <f t="shared" si="1"/>
        <v>0.12441072227383779</v>
      </c>
      <c r="M19" s="12">
        <f t="shared" si="2"/>
        <v>65079</v>
      </c>
    </row>
    <row r="20" spans="1:13" x14ac:dyDescent="0.35">
      <c r="A20" s="6">
        <v>19</v>
      </c>
      <c r="B20" s="6">
        <v>49</v>
      </c>
      <c r="C20" s="7">
        <v>1614.5</v>
      </c>
      <c r="D20" s="6">
        <v>18296</v>
      </c>
      <c r="E20" s="6">
        <v>50000</v>
      </c>
      <c r="F20" s="7">
        <v>1614.5</v>
      </c>
      <c r="G20" s="6">
        <v>35670</v>
      </c>
      <c r="H20" s="6">
        <v>32341</v>
      </c>
      <c r="I20" s="6">
        <v>97663</v>
      </c>
      <c r="J20" s="12">
        <f>SUM($F$2:F20)</f>
        <v>30675.5</v>
      </c>
      <c r="K20" s="9">
        <f t="shared" si="0"/>
        <v>2.8575865018285636E-3</v>
      </c>
      <c r="L20" s="9">
        <f t="shared" si="1"/>
        <v>0.11493399927423652</v>
      </c>
      <c r="M20" s="12">
        <f t="shared" si="2"/>
        <v>66987.5</v>
      </c>
    </row>
    <row r="21" spans="1:13" x14ac:dyDescent="0.35">
      <c r="A21" s="6">
        <v>20</v>
      </c>
      <c r="B21" s="6">
        <v>50</v>
      </c>
      <c r="C21" s="7">
        <v>1614.5</v>
      </c>
      <c r="D21" s="6">
        <v>18857</v>
      </c>
      <c r="E21" s="6">
        <v>50000</v>
      </c>
      <c r="F21" s="7">
        <v>1614.5</v>
      </c>
      <c r="G21" s="6">
        <v>38106</v>
      </c>
      <c r="H21" s="6">
        <v>34255</v>
      </c>
      <c r="I21" s="6">
        <v>101244</v>
      </c>
      <c r="J21" s="12">
        <f>SUM($F$2:F21)</f>
        <v>32290</v>
      </c>
      <c r="K21" s="9">
        <f t="shared" si="0"/>
        <v>3.0427376896872095E-3</v>
      </c>
      <c r="L21" s="9">
        <f t="shared" si="1"/>
        <v>0.10677299473521214</v>
      </c>
      <c r="M21" s="12">
        <f t="shared" si="2"/>
        <v>68954</v>
      </c>
    </row>
    <row r="22" spans="1:13" x14ac:dyDescent="0.35">
      <c r="A22" s="6">
        <v>21</v>
      </c>
      <c r="B22" s="6">
        <v>51</v>
      </c>
      <c r="C22" s="7">
        <v>0</v>
      </c>
      <c r="D22" s="6">
        <v>19431</v>
      </c>
      <c r="E22" s="6">
        <v>50000</v>
      </c>
      <c r="F22" s="7">
        <v>0</v>
      </c>
      <c r="G22" s="6">
        <v>40643</v>
      </c>
      <c r="H22" s="6">
        <v>35345</v>
      </c>
      <c r="I22" s="6">
        <v>104804</v>
      </c>
      <c r="J22" s="12">
        <f>SUM($F$2:F22)</f>
        <v>32290</v>
      </c>
      <c r="K22" s="9">
        <f t="shared" si="0"/>
        <v>4.5053016561223437E-3</v>
      </c>
      <c r="L22" s="9">
        <f t="shared" si="1"/>
        <v>0.10693860696957631</v>
      </c>
      <c r="M22" s="12">
        <f t="shared" si="2"/>
        <v>72514</v>
      </c>
    </row>
    <row r="23" spans="1:13" x14ac:dyDescent="0.35">
      <c r="A23" s="6">
        <v>22</v>
      </c>
      <c r="B23" s="6">
        <v>52</v>
      </c>
      <c r="C23" s="7">
        <v>0</v>
      </c>
      <c r="D23" s="6">
        <v>20019</v>
      </c>
      <c r="E23" s="6">
        <v>50000</v>
      </c>
      <c r="F23" s="7">
        <v>0</v>
      </c>
      <c r="G23" s="6">
        <v>43323</v>
      </c>
      <c r="H23" s="6">
        <v>36493</v>
      </c>
      <c r="I23" s="6">
        <v>108448</v>
      </c>
      <c r="J23" s="12">
        <f>SUM($F$2:F23)</f>
        <v>32290</v>
      </c>
      <c r="K23" s="9">
        <f t="shared" si="0"/>
        <v>5.9165517047214174E-3</v>
      </c>
      <c r="L23" s="9">
        <f t="shared" si="1"/>
        <v>0.10720741011852812</v>
      </c>
      <c r="M23" s="12">
        <f t="shared" si="2"/>
        <v>76158</v>
      </c>
    </row>
    <row r="24" spans="1:13" x14ac:dyDescent="0.35">
      <c r="A24" s="6">
        <v>23</v>
      </c>
      <c r="B24" s="6">
        <v>53</v>
      </c>
      <c r="C24" s="7">
        <v>0</v>
      </c>
      <c r="D24" s="6">
        <v>20620</v>
      </c>
      <c r="E24" s="6">
        <v>50000</v>
      </c>
      <c r="F24" s="7">
        <v>0</v>
      </c>
      <c r="G24" s="6">
        <v>46155</v>
      </c>
      <c r="H24" s="6">
        <v>37699</v>
      </c>
      <c r="I24" s="6">
        <v>112183</v>
      </c>
      <c r="J24" s="12">
        <f>SUM($F$2:F24)</f>
        <v>32290</v>
      </c>
      <c r="K24" s="9">
        <f t="shared" si="0"/>
        <v>7.2831809552021762E-3</v>
      </c>
      <c r="L24" s="9">
        <f t="shared" si="1"/>
        <v>0.10757536994896791</v>
      </c>
      <c r="M24" s="12">
        <f t="shared" si="2"/>
        <v>79893</v>
      </c>
    </row>
    <row r="25" spans="1:13" x14ac:dyDescent="0.35">
      <c r="A25" s="6">
        <v>24</v>
      </c>
      <c r="B25" s="6">
        <v>54</v>
      </c>
      <c r="C25" s="7">
        <v>0</v>
      </c>
      <c r="D25" s="6">
        <v>21235</v>
      </c>
      <c r="E25" s="6">
        <v>50000</v>
      </c>
      <c r="F25" s="7">
        <v>0</v>
      </c>
      <c r="G25" s="6">
        <v>49147</v>
      </c>
      <c r="H25" s="6">
        <v>38966</v>
      </c>
      <c r="I25" s="6">
        <v>116012</v>
      </c>
      <c r="J25" s="12">
        <f>SUM($F$2:F25)</f>
        <v>32290</v>
      </c>
      <c r="K25" s="9">
        <f t="shared" si="0"/>
        <v>8.6146381748735418E-3</v>
      </c>
      <c r="L25" s="9">
        <f t="shared" si="1"/>
        <v>0.10803396304325384</v>
      </c>
      <c r="M25" s="12">
        <f t="shared" si="2"/>
        <v>83722</v>
      </c>
    </row>
    <row r="26" spans="1:13" x14ac:dyDescent="0.35">
      <c r="A26" s="6">
        <v>25</v>
      </c>
      <c r="B26" s="6">
        <v>55</v>
      </c>
      <c r="C26" s="7">
        <v>0</v>
      </c>
      <c r="D26" s="6">
        <v>21864</v>
      </c>
      <c r="E26" s="6">
        <v>50000</v>
      </c>
      <c r="F26" s="7">
        <v>0</v>
      </c>
      <c r="G26" s="6">
        <v>52306</v>
      </c>
      <c r="H26" s="6">
        <v>40298</v>
      </c>
      <c r="I26" s="6">
        <v>119937</v>
      </c>
      <c r="J26" s="12">
        <f>SUM($F$2:F26)</f>
        <v>32290</v>
      </c>
      <c r="K26" s="9">
        <f t="shared" si="0"/>
        <v>9.920099101889129E-3</v>
      </c>
      <c r="L26" s="9">
        <f t="shared" si="1"/>
        <v>0.1085747909569526</v>
      </c>
      <c r="M26" s="12">
        <f t="shared" si="2"/>
        <v>87647</v>
      </c>
    </row>
    <row r="27" spans="1:13" x14ac:dyDescent="0.35">
      <c r="A27" s="6">
        <v>26</v>
      </c>
      <c r="B27" s="6">
        <v>56</v>
      </c>
      <c r="C27" s="7">
        <v>0</v>
      </c>
      <c r="D27" s="6">
        <v>22505</v>
      </c>
      <c r="E27" s="6">
        <v>50000</v>
      </c>
      <c r="F27" s="7">
        <v>0</v>
      </c>
      <c r="G27" s="6">
        <v>55641</v>
      </c>
      <c r="H27" s="6">
        <v>41694</v>
      </c>
      <c r="I27" s="6">
        <v>123967</v>
      </c>
      <c r="J27" s="12">
        <f>SUM($F$2:F27)</f>
        <v>32290</v>
      </c>
      <c r="K27" s="9">
        <f t="shared" si="0"/>
        <v>1.1201372180003335E-2</v>
      </c>
      <c r="L27" s="9">
        <f t="shared" si="1"/>
        <v>0.1091990852133311</v>
      </c>
      <c r="M27" s="12">
        <f t="shared" si="2"/>
        <v>91677</v>
      </c>
    </row>
    <row r="28" spans="1:13" x14ac:dyDescent="0.35">
      <c r="A28" s="6">
        <v>27</v>
      </c>
      <c r="B28" s="6">
        <v>57</v>
      </c>
      <c r="C28" s="7">
        <v>0</v>
      </c>
      <c r="D28" s="6">
        <v>23159</v>
      </c>
      <c r="E28" s="6">
        <v>50000</v>
      </c>
      <c r="F28" s="7">
        <v>0</v>
      </c>
      <c r="G28" s="6">
        <v>59160</v>
      </c>
      <c r="H28" s="6">
        <v>43158</v>
      </c>
      <c r="I28" s="6">
        <v>128105</v>
      </c>
      <c r="J28" s="12">
        <f>SUM($F$2:F28)</f>
        <v>32290</v>
      </c>
      <c r="K28" s="9">
        <f t="shared" si="0"/>
        <v>1.2465732998405653E-2</v>
      </c>
      <c r="L28" s="9">
        <f t="shared" si="1"/>
        <v>0.1099010128121308</v>
      </c>
      <c r="M28" s="12">
        <f t="shared" si="2"/>
        <v>95815</v>
      </c>
    </row>
    <row r="29" spans="1:13" x14ac:dyDescent="0.35">
      <c r="A29" s="6">
        <v>28</v>
      </c>
      <c r="B29" s="6">
        <v>58</v>
      </c>
      <c r="C29" s="7">
        <v>0</v>
      </c>
      <c r="D29" s="6">
        <v>23826</v>
      </c>
      <c r="E29" s="6">
        <v>50000</v>
      </c>
      <c r="F29" s="7">
        <v>0</v>
      </c>
      <c r="G29" s="6">
        <v>62872</v>
      </c>
      <c r="H29" s="6">
        <v>44691</v>
      </c>
      <c r="I29" s="6">
        <v>132356</v>
      </c>
      <c r="J29" s="12">
        <f>SUM($F$2:F29)</f>
        <v>32290</v>
      </c>
      <c r="K29" s="9">
        <f t="shared" si="0"/>
        <v>1.3716099632792108E-2</v>
      </c>
      <c r="L29" s="9">
        <f t="shared" si="1"/>
        <v>0.1106777861345839</v>
      </c>
      <c r="M29" s="12">
        <f t="shared" si="2"/>
        <v>100066</v>
      </c>
    </row>
    <row r="30" spans="1:13" x14ac:dyDescent="0.35">
      <c r="A30" s="6">
        <v>29</v>
      </c>
      <c r="B30" s="6">
        <v>59</v>
      </c>
      <c r="C30" s="7">
        <v>0</v>
      </c>
      <c r="D30" s="6">
        <v>24505</v>
      </c>
      <c r="E30" s="6">
        <v>50000</v>
      </c>
      <c r="F30" s="7">
        <v>0</v>
      </c>
      <c r="G30" s="6">
        <v>66789</v>
      </c>
      <c r="H30" s="6">
        <v>46297</v>
      </c>
      <c r="I30" s="6">
        <v>136730</v>
      </c>
      <c r="J30" s="12">
        <f>SUM($F$2:F30)</f>
        <v>32290</v>
      </c>
      <c r="K30" s="9">
        <f t="shared" si="0"/>
        <v>1.4958191390523382E-2</v>
      </c>
      <c r="L30" s="9">
        <f t="shared" si="1"/>
        <v>0.11153234160250318</v>
      </c>
      <c r="M30" s="12">
        <f t="shared" si="2"/>
        <v>104440</v>
      </c>
    </row>
    <row r="31" spans="1:13" x14ac:dyDescent="0.35">
      <c r="A31" s="6">
        <v>30</v>
      </c>
      <c r="B31" s="6">
        <v>60</v>
      </c>
      <c r="C31" s="7">
        <v>0</v>
      </c>
      <c r="D31" s="6">
        <v>25195</v>
      </c>
      <c r="E31" s="6">
        <v>50000</v>
      </c>
      <c r="F31" s="7">
        <v>0</v>
      </c>
      <c r="G31" s="6">
        <v>70919</v>
      </c>
      <c r="H31" s="6">
        <v>47977</v>
      </c>
      <c r="I31" s="6">
        <v>141237</v>
      </c>
      <c r="J31" s="12">
        <f>SUM($F$2:F31)</f>
        <v>32290</v>
      </c>
      <c r="K31" s="9">
        <f t="shared" si="0"/>
        <v>1.6193868070610094E-2</v>
      </c>
      <c r="L31" s="9">
        <f t="shared" si="1"/>
        <v>0.11246722411479303</v>
      </c>
      <c r="M31" s="12">
        <f t="shared" si="2"/>
        <v>108947</v>
      </c>
    </row>
    <row r="32" spans="1:13" x14ac:dyDescent="0.35">
      <c r="A32" s="6">
        <v>31</v>
      </c>
      <c r="B32" s="6">
        <v>61</v>
      </c>
      <c r="C32" s="7">
        <v>0</v>
      </c>
      <c r="D32" s="6">
        <v>25895</v>
      </c>
      <c r="E32" s="6">
        <v>50000</v>
      </c>
      <c r="F32" s="7">
        <v>0</v>
      </c>
      <c r="G32" s="6">
        <v>75276</v>
      </c>
      <c r="H32" s="6">
        <v>49733</v>
      </c>
      <c r="I32" s="6">
        <v>145888</v>
      </c>
      <c r="J32" s="12">
        <f>SUM($F$2:F32)</f>
        <v>32290</v>
      </c>
      <c r="K32" s="9">
        <f t="shared" si="0"/>
        <v>1.7425748508976116E-2</v>
      </c>
      <c r="L32" s="9">
        <f t="shared" si="1"/>
        <v>0.11348564920728478</v>
      </c>
      <c r="M32" s="12">
        <f t="shared" si="2"/>
        <v>113598</v>
      </c>
    </row>
    <row r="33" spans="1:13" x14ac:dyDescent="0.35">
      <c r="A33" s="6">
        <v>32</v>
      </c>
      <c r="B33" s="6">
        <v>62</v>
      </c>
      <c r="C33" s="7">
        <v>0</v>
      </c>
      <c r="D33" s="6">
        <v>26606</v>
      </c>
      <c r="E33" s="6">
        <v>50000</v>
      </c>
      <c r="F33" s="7">
        <v>0</v>
      </c>
      <c r="G33" s="6">
        <v>79872</v>
      </c>
      <c r="H33" s="6">
        <v>51568</v>
      </c>
      <c r="I33" s="6">
        <v>150694</v>
      </c>
      <c r="J33" s="12">
        <f>SUM($F$2:F33)</f>
        <v>32290</v>
      </c>
      <c r="K33" s="9">
        <f t="shared" si="0"/>
        <v>1.8657091978940849E-2</v>
      </c>
      <c r="L33" s="9">
        <f t="shared" si="1"/>
        <v>0.11459043047383091</v>
      </c>
      <c r="M33" s="12">
        <f t="shared" si="2"/>
        <v>118404</v>
      </c>
    </row>
    <row r="34" spans="1:13" x14ac:dyDescent="0.35">
      <c r="A34" s="6">
        <v>33</v>
      </c>
      <c r="B34" s="6">
        <v>63</v>
      </c>
      <c r="C34" s="7">
        <v>0</v>
      </c>
      <c r="D34" s="6">
        <v>27326</v>
      </c>
      <c r="E34" s="6">
        <v>50000</v>
      </c>
      <c r="F34" s="7">
        <v>0</v>
      </c>
      <c r="G34" s="6">
        <v>84718</v>
      </c>
      <c r="H34" s="6">
        <v>53483</v>
      </c>
      <c r="I34" s="6">
        <v>155666</v>
      </c>
      <c r="J34" s="12">
        <f>SUM($F$2:F34)</f>
        <v>32290</v>
      </c>
      <c r="K34" s="9">
        <f t="shared" si="0"/>
        <v>1.988888576067269E-2</v>
      </c>
      <c r="L34" s="9">
        <f t="shared" si="1"/>
        <v>0.11578404046660472</v>
      </c>
      <c r="M34" s="12">
        <f t="shared" si="2"/>
        <v>123376</v>
      </c>
    </row>
    <row r="35" spans="1:13" x14ac:dyDescent="0.35">
      <c r="A35" s="6">
        <v>34</v>
      </c>
      <c r="B35" s="6">
        <v>64</v>
      </c>
      <c r="C35" s="7">
        <v>0</v>
      </c>
      <c r="D35" s="6">
        <v>28053</v>
      </c>
      <c r="E35" s="6">
        <v>50000</v>
      </c>
      <c r="F35" s="7">
        <v>0</v>
      </c>
      <c r="G35" s="6">
        <v>89826</v>
      </c>
      <c r="H35" s="6">
        <v>55478</v>
      </c>
      <c r="I35" s="6">
        <v>160816</v>
      </c>
      <c r="J35" s="12">
        <f>SUM($F$2:F35)</f>
        <v>32290</v>
      </c>
      <c r="K35" s="9">
        <f t="shared" si="0"/>
        <v>2.1121090120780426E-2</v>
      </c>
      <c r="L35" s="9">
        <f t="shared" si="1"/>
        <v>0.11706957171224018</v>
      </c>
      <c r="M35" s="12">
        <f t="shared" si="2"/>
        <v>128526</v>
      </c>
    </row>
    <row r="36" spans="1:13" x14ac:dyDescent="0.35">
      <c r="A36" s="6">
        <v>35</v>
      </c>
      <c r="B36" s="6">
        <v>65</v>
      </c>
      <c r="C36" s="7">
        <v>0</v>
      </c>
      <c r="D36" s="6">
        <v>28788</v>
      </c>
      <c r="E36" s="6">
        <v>50000</v>
      </c>
      <c r="F36" s="7">
        <v>0</v>
      </c>
      <c r="G36" s="6">
        <v>95208</v>
      </c>
      <c r="H36" s="6">
        <v>57556</v>
      </c>
      <c r="I36" s="6">
        <v>166152</v>
      </c>
      <c r="J36" s="12">
        <f>SUM($F$2:F36)</f>
        <v>32290</v>
      </c>
      <c r="K36" s="9">
        <f t="shared" si="0"/>
        <v>2.2356324381719243E-2</v>
      </c>
      <c r="L36" s="9">
        <f t="shared" si="1"/>
        <v>0.11844622395257266</v>
      </c>
      <c r="M36" s="12">
        <f t="shared" si="2"/>
        <v>133862</v>
      </c>
    </row>
    <row r="37" spans="1:13" x14ac:dyDescent="0.35">
      <c r="A37" s="6">
        <v>36</v>
      </c>
      <c r="B37" s="6">
        <v>66</v>
      </c>
      <c r="C37" s="7">
        <v>0</v>
      </c>
      <c r="D37" s="6">
        <v>29528</v>
      </c>
      <c r="E37" s="6">
        <v>50000</v>
      </c>
      <c r="F37" s="7">
        <v>0</v>
      </c>
      <c r="G37" s="6">
        <v>100874</v>
      </c>
      <c r="H37" s="6">
        <v>59714</v>
      </c>
      <c r="I37" s="6">
        <v>171686</v>
      </c>
      <c r="J37" s="12">
        <f>SUM($F$2:F37)</f>
        <v>32290</v>
      </c>
      <c r="K37" s="9">
        <f t="shared" si="0"/>
        <v>2.3591755273390455E-2</v>
      </c>
      <c r="L37" s="9">
        <f t="shared" si="1"/>
        <v>0.11991672688482846</v>
      </c>
      <c r="M37" s="12">
        <f t="shared" si="2"/>
        <v>139396</v>
      </c>
    </row>
    <row r="38" spans="1:13" x14ac:dyDescent="0.35">
      <c r="A38" s="6">
        <v>37</v>
      </c>
      <c r="B38" s="6">
        <v>67</v>
      </c>
      <c r="C38" s="7">
        <v>0</v>
      </c>
      <c r="D38" s="6">
        <v>30272</v>
      </c>
      <c r="E38" s="6">
        <v>50000</v>
      </c>
      <c r="F38" s="7">
        <v>0</v>
      </c>
      <c r="G38" s="6">
        <v>106838</v>
      </c>
      <c r="H38" s="6">
        <v>61954</v>
      </c>
      <c r="I38" s="6">
        <v>177431</v>
      </c>
      <c r="J38" s="12">
        <f>SUM($F$2:F38)</f>
        <v>32290</v>
      </c>
      <c r="K38" s="9">
        <f t="shared" si="0"/>
        <v>2.4829040871159173E-2</v>
      </c>
      <c r="L38" s="9">
        <f t="shared" si="1"/>
        <v>0.12148435211302973</v>
      </c>
      <c r="M38" s="12">
        <f t="shared" si="2"/>
        <v>145141</v>
      </c>
    </row>
    <row r="39" spans="1:13" x14ac:dyDescent="0.35">
      <c r="A39" s="6">
        <v>38</v>
      </c>
      <c r="B39" s="6">
        <v>68</v>
      </c>
      <c r="C39" s="7">
        <v>0</v>
      </c>
      <c r="D39" s="6">
        <v>31020</v>
      </c>
      <c r="E39" s="6">
        <v>50000</v>
      </c>
      <c r="F39" s="7">
        <v>0</v>
      </c>
      <c r="G39" s="6">
        <v>113114</v>
      </c>
      <c r="H39" s="6">
        <v>64274</v>
      </c>
      <c r="I39" s="6">
        <v>183403</v>
      </c>
      <c r="J39" s="12">
        <f>SUM($F$2:F39)</f>
        <v>32290</v>
      </c>
      <c r="K39" s="9">
        <f t="shared" si="0"/>
        <v>2.6066404785578066E-2</v>
      </c>
      <c r="L39" s="9">
        <f t="shared" si="1"/>
        <v>0.12315447180975046</v>
      </c>
      <c r="M39" s="12">
        <f t="shared" si="2"/>
        <v>151113</v>
      </c>
    </row>
    <row r="40" spans="1:13" x14ac:dyDescent="0.35">
      <c r="A40" s="6">
        <v>39</v>
      </c>
      <c r="B40" s="6">
        <v>69</v>
      </c>
      <c r="C40" s="7">
        <v>0</v>
      </c>
      <c r="D40" s="6">
        <v>31769</v>
      </c>
      <c r="E40" s="6">
        <v>50000</v>
      </c>
      <c r="F40" s="7">
        <v>0</v>
      </c>
      <c r="G40" s="6">
        <v>119717</v>
      </c>
      <c r="H40" s="6">
        <v>66676</v>
      </c>
      <c r="I40" s="6">
        <v>189619</v>
      </c>
      <c r="J40" s="12">
        <f>SUM($F$2:F40)</f>
        <v>32290</v>
      </c>
      <c r="K40" s="9">
        <f t="shared" si="0"/>
        <v>2.7305429163589585E-2</v>
      </c>
      <c r="L40" s="9">
        <f t="shared" si="1"/>
        <v>0.12493270124115587</v>
      </c>
      <c r="M40" s="12">
        <f t="shared" si="2"/>
        <v>157329</v>
      </c>
    </row>
    <row r="41" spans="1:13" x14ac:dyDescent="0.35">
      <c r="A41" s="6">
        <v>40</v>
      </c>
      <c r="B41" s="6">
        <v>70</v>
      </c>
      <c r="C41" s="7">
        <v>0</v>
      </c>
      <c r="D41" s="6">
        <v>32518</v>
      </c>
      <c r="E41" s="6">
        <v>50000</v>
      </c>
      <c r="F41" s="7">
        <v>0</v>
      </c>
      <c r="G41" s="6">
        <v>126664</v>
      </c>
      <c r="H41" s="6">
        <v>69159</v>
      </c>
      <c r="I41" s="6">
        <v>196103</v>
      </c>
      <c r="J41" s="12">
        <f>SUM($F$2:F41)</f>
        <v>32290</v>
      </c>
      <c r="K41" s="9">
        <f t="shared" si="0"/>
        <v>2.8545215236915455E-2</v>
      </c>
      <c r="L41" s="9">
        <f t="shared" si="1"/>
        <v>0.12682951378135646</v>
      </c>
      <c r="M41" s="12">
        <f t="shared" si="2"/>
        <v>163813</v>
      </c>
    </row>
    <row r="42" spans="1:13" x14ac:dyDescent="0.35">
      <c r="A42" s="6">
        <v>41</v>
      </c>
      <c r="B42" s="6">
        <v>71</v>
      </c>
      <c r="C42" s="7">
        <v>0</v>
      </c>
      <c r="D42" s="6">
        <v>33267</v>
      </c>
      <c r="E42" s="6">
        <v>50000</v>
      </c>
      <c r="F42" s="7">
        <v>0</v>
      </c>
      <c r="G42" s="6">
        <v>133974</v>
      </c>
      <c r="H42" s="6">
        <v>71724</v>
      </c>
      <c r="I42" s="6">
        <v>202873</v>
      </c>
      <c r="J42" s="12">
        <f>SUM($F$2:F42)</f>
        <v>32290</v>
      </c>
      <c r="K42" s="9">
        <f t="shared" si="0"/>
        <v>2.9786462621516893E-2</v>
      </c>
      <c r="L42" s="9">
        <f t="shared" si="1"/>
        <v>0.12884982891327829</v>
      </c>
      <c r="M42" s="12">
        <f t="shared" si="2"/>
        <v>170583</v>
      </c>
    </row>
    <row r="43" spans="1:13" x14ac:dyDescent="0.35">
      <c r="A43" s="6">
        <v>42</v>
      </c>
      <c r="B43" s="6">
        <v>72</v>
      </c>
      <c r="C43" s="7">
        <v>0</v>
      </c>
      <c r="D43" s="6">
        <v>34014</v>
      </c>
      <c r="E43" s="6">
        <v>50000</v>
      </c>
      <c r="F43" s="7">
        <v>0</v>
      </c>
      <c r="G43" s="6">
        <v>141664</v>
      </c>
      <c r="H43" s="6">
        <v>74371</v>
      </c>
      <c r="I43" s="6">
        <v>209951</v>
      </c>
      <c r="J43" s="12">
        <f>SUM($F$2:F43)</f>
        <v>32290</v>
      </c>
      <c r="K43" s="9">
        <f t="shared" si="0"/>
        <v>3.1029066938017075E-2</v>
      </c>
      <c r="L43" s="9">
        <f t="shared" si="1"/>
        <v>0.13100104705865001</v>
      </c>
      <c r="M43" s="12">
        <f t="shared" si="2"/>
        <v>177661</v>
      </c>
    </row>
    <row r="44" spans="1:13" x14ac:dyDescent="0.35">
      <c r="A44" s="6">
        <v>43</v>
      </c>
      <c r="B44" s="6">
        <v>73</v>
      </c>
      <c r="C44" s="7">
        <v>0</v>
      </c>
      <c r="D44" s="6">
        <v>34757</v>
      </c>
      <c r="E44" s="6">
        <v>50000</v>
      </c>
      <c r="F44" s="7">
        <v>0</v>
      </c>
      <c r="G44" s="6">
        <v>149750</v>
      </c>
      <c r="H44" s="6">
        <v>77097</v>
      </c>
      <c r="I44" s="6">
        <v>217355</v>
      </c>
      <c r="J44" s="12">
        <f>SUM($F$2:F44)</f>
        <v>32290</v>
      </c>
      <c r="K44" s="9">
        <f t="shared" si="0"/>
        <v>3.2270772865096116E-2</v>
      </c>
      <c r="L44" s="9">
        <f t="shared" si="1"/>
        <v>0.13328699935900667</v>
      </c>
      <c r="M44" s="12">
        <f t="shared" si="2"/>
        <v>185065</v>
      </c>
    </row>
    <row r="45" spans="1:13" x14ac:dyDescent="0.35">
      <c r="A45" s="6">
        <v>44</v>
      </c>
      <c r="B45" s="6">
        <v>74</v>
      </c>
      <c r="C45" s="7">
        <v>0</v>
      </c>
      <c r="D45" s="6">
        <v>35497</v>
      </c>
      <c r="E45" s="6">
        <v>50000</v>
      </c>
      <c r="F45" s="7">
        <v>0</v>
      </c>
      <c r="G45" s="6">
        <v>158247</v>
      </c>
      <c r="H45" s="6">
        <v>79900</v>
      </c>
      <c r="I45" s="6">
        <v>225100</v>
      </c>
      <c r="J45" s="12">
        <f>SUM($F$2:F45)</f>
        <v>32290</v>
      </c>
      <c r="K45" s="9">
        <f t="shared" si="0"/>
        <v>3.3510233959289398E-2</v>
      </c>
      <c r="L45" s="9">
        <f t="shared" si="1"/>
        <v>0.13570905712435596</v>
      </c>
      <c r="M45" s="12">
        <f t="shared" si="2"/>
        <v>192810</v>
      </c>
    </row>
    <row r="46" spans="1:13" x14ac:dyDescent="0.35">
      <c r="A46" s="6">
        <v>45</v>
      </c>
      <c r="B46" s="6">
        <v>75</v>
      </c>
      <c r="C46" s="7">
        <v>0</v>
      </c>
      <c r="D46" s="6">
        <v>36233</v>
      </c>
      <c r="E46" s="6">
        <v>50000</v>
      </c>
      <c r="F46" s="7">
        <v>0</v>
      </c>
      <c r="G46" s="6">
        <v>167167</v>
      </c>
      <c r="H46" s="6">
        <v>82777</v>
      </c>
      <c r="I46" s="6">
        <v>233199</v>
      </c>
      <c r="J46" s="12">
        <f>SUM($F$2:F46)</f>
        <v>32290</v>
      </c>
      <c r="K46" s="9">
        <f t="shared" si="0"/>
        <v>3.4745535253432436E-2</v>
      </c>
      <c r="L46" s="9">
        <f t="shared" si="1"/>
        <v>0.13826709335535597</v>
      </c>
      <c r="M46" s="12">
        <f t="shared" si="2"/>
        <v>200909</v>
      </c>
    </row>
    <row r="47" spans="1:13" x14ac:dyDescent="0.35">
      <c r="A47" s="6">
        <v>46</v>
      </c>
      <c r="B47" s="6">
        <v>76</v>
      </c>
      <c r="C47" s="7">
        <v>0</v>
      </c>
      <c r="D47" s="6">
        <v>36964</v>
      </c>
      <c r="E47" s="6">
        <v>50000</v>
      </c>
      <c r="F47" s="7">
        <v>0</v>
      </c>
      <c r="G47" s="6">
        <v>176520</v>
      </c>
      <c r="H47" s="6">
        <v>85721</v>
      </c>
      <c r="I47" s="6">
        <v>241663</v>
      </c>
      <c r="J47" s="12">
        <f>SUM($F$2:F47)</f>
        <v>32290</v>
      </c>
      <c r="K47" s="9">
        <f t="shared" si="0"/>
        <v>3.597223531312696E-2</v>
      </c>
      <c r="L47" s="9">
        <f t="shared" si="1"/>
        <v>0.14095964560302693</v>
      </c>
      <c r="M47" s="12">
        <f t="shared" si="2"/>
        <v>209373</v>
      </c>
    </row>
    <row r="48" spans="1:13" x14ac:dyDescent="0.35">
      <c r="A48" s="6">
        <v>47</v>
      </c>
      <c r="B48" s="6">
        <v>77</v>
      </c>
      <c r="C48" s="7">
        <v>0</v>
      </c>
      <c r="D48" s="6">
        <v>37692</v>
      </c>
      <c r="E48" s="6">
        <v>50000</v>
      </c>
      <c r="F48" s="7">
        <v>0</v>
      </c>
      <c r="G48" s="6">
        <v>186322</v>
      </c>
      <c r="H48" s="6">
        <v>88729</v>
      </c>
      <c r="I48" s="6">
        <v>250508</v>
      </c>
      <c r="J48" s="12">
        <f>SUM($F$2:F48)</f>
        <v>32290</v>
      </c>
      <c r="K48" s="9">
        <f t="shared" si="0"/>
        <v>3.7188906386932258E-2</v>
      </c>
      <c r="L48" s="9">
        <f t="shared" si="1"/>
        <v>0.14378867049280786</v>
      </c>
      <c r="M48" s="12">
        <f t="shared" si="2"/>
        <v>218218</v>
      </c>
    </row>
    <row r="49" spans="1:13" x14ac:dyDescent="0.35">
      <c r="A49" s="6">
        <v>48</v>
      </c>
      <c r="B49" s="6">
        <v>78</v>
      </c>
      <c r="C49" s="7">
        <v>0</v>
      </c>
      <c r="D49" s="6">
        <v>38416</v>
      </c>
      <c r="E49" s="6">
        <v>50000</v>
      </c>
      <c r="F49" s="7">
        <v>0</v>
      </c>
      <c r="G49" s="6">
        <v>196585</v>
      </c>
      <c r="H49" s="6">
        <v>91798</v>
      </c>
      <c r="I49" s="6">
        <v>259744</v>
      </c>
      <c r="J49" s="12">
        <f>SUM($F$2:F49)</f>
        <v>32290</v>
      </c>
      <c r="K49" s="9">
        <f t="shared" si="0"/>
        <v>3.8394239702694337E-2</v>
      </c>
      <c r="L49" s="9">
        <f t="shared" si="1"/>
        <v>0.14675209043047382</v>
      </c>
      <c r="M49" s="12">
        <f t="shared" si="2"/>
        <v>227454</v>
      </c>
    </row>
    <row r="50" spans="1:13" x14ac:dyDescent="0.35">
      <c r="A50" s="6">
        <v>49</v>
      </c>
      <c r="B50" s="6">
        <v>79</v>
      </c>
      <c r="C50" s="7">
        <v>0</v>
      </c>
      <c r="D50" s="6">
        <v>39140</v>
      </c>
      <c r="E50" s="6">
        <v>50000</v>
      </c>
      <c r="F50" s="7">
        <v>0</v>
      </c>
      <c r="G50" s="6">
        <v>207324</v>
      </c>
      <c r="H50" s="6">
        <v>96799</v>
      </c>
      <c r="I50" s="6">
        <v>269386</v>
      </c>
      <c r="J50" s="12">
        <f>SUM($F$2:F50)</f>
        <v>32290</v>
      </c>
      <c r="K50" s="9">
        <f t="shared" si="0"/>
        <v>4.0771452588468031E-2</v>
      </c>
      <c r="L50" s="9">
        <f t="shared" si="1"/>
        <v>0.14985115755809911</v>
      </c>
      <c r="M50" s="12">
        <f t="shared" si="2"/>
        <v>237096</v>
      </c>
    </row>
    <row r="51" spans="1:13" x14ac:dyDescent="0.35">
      <c r="A51" s="6">
        <v>50</v>
      </c>
      <c r="B51" s="6">
        <v>80</v>
      </c>
      <c r="C51" s="7">
        <v>0</v>
      </c>
      <c r="D51" s="6">
        <v>39864</v>
      </c>
      <c r="E51" s="6">
        <v>50000</v>
      </c>
      <c r="F51" s="7">
        <v>0</v>
      </c>
      <c r="G51" s="6">
        <v>218554</v>
      </c>
      <c r="H51" s="6">
        <v>102043</v>
      </c>
      <c r="I51" s="6">
        <v>279451</v>
      </c>
      <c r="J51" s="12">
        <f>SUM($F$2:F51)</f>
        <v>32290</v>
      </c>
      <c r="K51" s="9">
        <f t="shared" si="0"/>
        <v>4.3204087952926608E-2</v>
      </c>
      <c r="L51" s="9">
        <f t="shared" si="1"/>
        <v>0.15308826262000619</v>
      </c>
      <c r="M51" s="12">
        <f t="shared" si="2"/>
        <v>247161</v>
      </c>
    </row>
    <row r="52" spans="1:13" x14ac:dyDescent="0.35">
      <c r="A52" s="6">
        <v>51</v>
      </c>
      <c r="B52" s="6">
        <v>81</v>
      </c>
      <c r="C52" s="7">
        <v>0</v>
      </c>
      <c r="D52" s="6">
        <v>40594</v>
      </c>
      <c r="E52" s="6">
        <v>50000</v>
      </c>
      <c r="F52" s="7">
        <v>0</v>
      </c>
      <c r="G52" s="6">
        <v>230293</v>
      </c>
      <c r="H52" s="6">
        <v>107523</v>
      </c>
      <c r="I52" s="6">
        <v>289952</v>
      </c>
      <c r="J52" s="12">
        <f>SUM($F$2:F52)</f>
        <v>32290</v>
      </c>
      <c r="K52" s="9">
        <f t="shared" si="0"/>
        <v>4.568463495649111E-2</v>
      </c>
      <c r="L52" s="9">
        <f t="shared" si="1"/>
        <v>0.15646317988328809</v>
      </c>
      <c r="M52" s="12">
        <f t="shared" si="2"/>
        <v>257662</v>
      </c>
    </row>
    <row r="53" spans="1:13" x14ac:dyDescent="0.35">
      <c r="A53" s="6">
        <v>52</v>
      </c>
      <c r="B53" s="6">
        <v>82</v>
      </c>
      <c r="C53" s="7">
        <v>0</v>
      </c>
      <c r="D53" s="6">
        <v>41334</v>
      </c>
      <c r="E53" s="6">
        <v>50000</v>
      </c>
      <c r="F53" s="7">
        <v>0</v>
      </c>
      <c r="G53" s="6">
        <v>242557</v>
      </c>
      <c r="H53" s="6">
        <v>113249</v>
      </c>
      <c r="I53" s="6">
        <v>300903</v>
      </c>
      <c r="J53" s="12">
        <f>SUM($F$2:F53)</f>
        <v>32290</v>
      </c>
      <c r="K53" s="9">
        <f t="shared" si="0"/>
        <v>4.8216285108511801E-2</v>
      </c>
      <c r="L53" s="9">
        <f t="shared" si="1"/>
        <v>0.15997629654334516</v>
      </c>
      <c r="M53" s="12">
        <f t="shared" si="2"/>
        <v>268613</v>
      </c>
    </row>
    <row r="54" spans="1:13" x14ac:dyDescent="0.35">
      <c r="A54" s="6">
        <v>53</v>
      </c>
      <c r="B54" s="6">
        <v>83</v>
      </c>
      <c r="C54" s="7">
        <v>0</v>
      </c>
      <c r="D54" s="6">
        <v>42092</v>
      </c>
      <c r="E54" s="6">
        <v>50000</v>
      </c>
      <c r="F54" s="7">
        <v>0</v>
      </c>
      <c r="G54" s="6">
        <v>255360</v>
      </c>
      <c r="H54" s="6">
        <v>119228</v>
      </c>
      <c r="I54" s="6">
        <v>312310</v>
      </c>
      <c r="J54" s="12">
        <f>SUM($F$2:F54)</f>
        <v>32290</v>
      </c>
      <c r="K54" s="9">
        <f t="shared" si="0"/>
        <v>5.0800236068179294E-2</v>
      </c>
      <c r="L54" s="9">
        <f t="shared" si="1"/>
        <v>0.16362329595587161</v>
      </c>
      <c r="M54" s="12">
        <f t="shared" si="2"/>
        <v>280020</v>
      </c>
    </row>
    <row r="55" spans="1:13" x14ac:dyDescent="0.35">
      <c r="A55" s="6">
        <v>54</v>
      </c>
      <c r="B55" s="6">
        <v>84</v>
      </c>
      <c r="C55" s="7">
        <v>0</v>
      </c>
      <c r="D55" s="6">
        <v>42878</v>
      </c>
      <c r="E55" s="6">
        <v>50000</v>
      </c>
      <c r="F55" s="7">
        <v>0</v>
      </c>
      <c r="G55" s="6">
        <v>268715</v>
      </c>
      <c r="H55" s="6">
        <v>125463</v>
      </c>
      <c r="I55" s="6">
        <v>324172</v>
      </c>
      <c r="J55" s="12">
        <f>SUM($F$2:F55)</f>
        <v>32290</v>
      </c>
      <c r="K55" s="9">
        <f t="shared" si="0"/>
        <v>5.3435302753977267E-2</v>
      </c>
      <c r="L55" s="9">
        <f t="shared" si="1"/>
        <v>0.16739616668387183</v>
      </c>
      <c r="M55" s="12">
        <f t="shared" si="2"/>
        <v>291882</v>
      </c>
    </row>
    <row r="56" spans="1:13" x14ac:dyDescent="0.35">
      <c r="A56" s="6">
        <v>55</v>
      </c>
      <c r="B56" s="6">
        <v>85</v>
      </c>
      <c r="C56" s="7">
        <v>0</v>
      </c>
      <c r="D56" s="6">
        <v>43706</v>
      </c>
      <c r="E56" s="6">
        <v>50000</v>
      </c>
      <c r="F56" s="7">
        <v>0</v>
      </c>
      <c r="G56" s="6">
        <v>282629</v>
      </c>
      <c r="H56" s="6">
        <v>131959</v>
      </c>
      <c r="I56" s="6">
        <v>336480</v>
      </c>
      <c r="J56" s="12">
        <f>SUM($F$2:F56)</f>
        <v>32290</v>
      </c>
      <c r="K56" s="9">
        <f t="shared" si="0"/>
        <v>5.612151242996706E-2</v>
      </c>
      <c r="L56" s="9">
        <f t="shared" si="1"/>
        <v>0.17128297530898956</v>
      </c>
      <c r="M56" s="12">
        <f t="shared" si="2"/>
        <v>304190</v>
      </c>
    </row>
    <row r="57" spans="1:13" x14ac:dyDescent="0.35">
      <c r="A57" s="6">
        <v>56</v>
      </c>
      <c r="B57" s="6">
        <v>86</v>
      </c>
      <c r="C57" s="7">
        <v>0</v>
      </c>
      <c r="D57" s="6">
        <v>44595</v>
      </c>
      <c r="E57" s="6">
        <v>50000</v>
      </c>
      <c r="F57" s="7">
        <v>0</v>
      </c>
      <c r="G57" s="6">
        <v>297110</v>
      </c>
      <c r="H57" s="6">
        <v>138720</v>
      </c>
      <c r="I57" s="6">
        <v>349220</v>
      </c>
      <c r="J57" s="12">
        <f>SUM($F$2:F57)</f>
        <v>32290</v>
      </c>
      <c r="K57" s="9">
        <f t="shared" si="0"/>
        <v>5.8858337388842184E-2</v>
      </c>
      <c r="L57" s="9">
        <f t="shared" si="1"/>
        <v>0.17526987568021943</v>
      </c>
      <c r="M57" s="12">
        <f t="shared" si="2"/>
        <v>316930</v>
      </c>
    </row>
    <row r="58" spans="1:13" x14ac:dyDescent="0.35">
      <c r="A58" s="6">
        <v>57</v>
      </c>
      <c r="B58" s="6">
        <v>87</v>
      </c>
      <c r="C58" s="7">
        <v>0</v>
      </c>
      <c r="D58" s="6">
        <v>45566</v>
      </c>
      <c r="E58" s="6">
        <v>50000</v>
      </c>
      <c r="F58" s="7">
        <v>0</v>
      </c>
      <c r="G58" s="6">
        <v>312164</v>
      </c>
      <c r="H58" s="6">
        <v>145749</v>
      </c>
      <c r="I58" s="6">
        <v>362369</v>
      </c>
      <c r="J58" s="12">
        <f>SUM($F$2:F58)</f>
        <v>32290</v>
      </c>
      <c r="K58" s="9">
        <f t="shared" si="0"/>
        <v>6.1644743633627271E-2</v>
      </c>
      <c r="L58" s="9">
        <f t="shared" si="1"/>
        <v>0.17933910341043069</v>
      </c>
      <c r="M58" s="12">
        <f t="shared" si="2"/>
        <v>330079</v>
      </c>
    </row>
    <row r="59" spans="1:13" x14ac:dyDescent="0.35">
      <c r="A59" s="6">
        <v>58</v>
      </c>
      <c r="B59" s="6">
        <v>88</v>
      </c>
      <c r="C59" s="7">
        <v>0</v>
      </c>
      <c r="D59" s="6">
        <v>45858</v>
      </c>
      <c r="E59" s="6">
        <v>50000</v>
      </c>
      <c r="F59" s="7">
        <v>0</v>
      </c>
      <c r="G59" s="6">
        <v>327077</v>
      </c>
      <c r="H59" s="6">
        <v>152712</v>
      </c>
      <c r="I59" s="6">
        <v>375980</v>
      </c>
      <c r="J59" s="12">
        <f>SUM($F$2:F59)</f>
        <v>32290</v>
      </c>
      <c r="K59" s="9">
        <f t="shared" si="0"/>
        <v>6.4299825930949045E-2</v>
      </c>
      <c r="L59" s="9">
        <f t="shared" si="1"/>
        <v>0.18351469975758483</v>
      </c>
      <c r="M59" s="12">
        <f t="shared" si="2"/>
        <v>343690</v>
      </c>
    </row>
    <row r="60" spans="1:13" x14ac:dyDescent="0.35">
      <c r="A60" s="6">
        <v>59</v>
      </c>
      <c r="B60" s="6">
        <v>89</v>
      </c>
      <c r="C60" s="7">
        <v>0</v>
      </c>
      <c r="D60" s="6">
        <v>46139</v>
      </c>
      <c r="E60" s="6">
        <v>50000</v>
      </c>
      <c r="F60" s="7">
        <v>0</v>
      </c>
      <c r="G60" s="6">
        <v>342523</v>
      </c>
      <c r="H60" s="6">
        <v>159924</v>
      </c>
      <c r="I60" s="6">
        <v>390049</v>
      </c>
      <c r="J60" s="12">
        <f>SUM($F$2:F60)</f>
        <v>32290</v>
      </c>
      <c r="K60" s="9">
        <f t="shared" si="0"/>
        <v>6.6995606552902459E-2</v>
      </c>
      <c r="L60" s="9">
        <f t="shared" si="1"/>
        <v>0.18778915653164385</v>
      </c>
      <c r="M60" s="12">
        <f t="shared" si="2"/>
        <v>357759</v>
      </c>
    </row>
    <row r="61" spans="1:13" x14ac:dyDescent="0.35">
      <c r="A61" s="6">
        <v>60</v>
      </c>
      <c r="B61" s="6">
        <v>90</v>
      </c>
      <c r="C61" s="7">
        <v>0</v>
      </c>
      <c r="D61" s="6">
        <v>46409</v>
      </c>
      <c r="E61" s="6">
        <v>50000</v>
      </c>
      <c r="F61" s="7">
        <v>0</v>
      </c>
      <c r="G61" s="6">
        <v>358513</v>
      </c>
      <c r="H61" s="6">
        <v>167389</v>
      </c>
      <c r="I61" s="6">
        <v>404569</v>
      </c>
      <c r="J61" s="12">
        <f>SUM($F$2:F61)</f>
        <v>32290</v>
      </c>
      <c r="K61" s="9">
        <f t="shared" si="0"/>
        <v>6.9732115205946105E-2</v>
      </c>
      <c r="L61" s="9">
        <f t="shared" si="1"/>
        <v>0.19215391762155465</v>
      </c>
      <c r="M61" s="12">
        <f t="shared" si="2"/>
        <v>372279</v>
      </c>
    </row>
    <row r="62" spans="1:13" x14ac:dyDescent="0.35">
      <c r="A62" s="6">
        <v>61</v>
      </c>
      <c r="B62" s="6">
        <v>91</v>
      </c>
      <c r="C62" s="7">
        <v>0</v>
      </c>
      <c r="D62" s="6">
        <v>46672</v>
      </c>
      <c r="E62" s="6">
        <v>50000</v>
      </c>
      <c r="F62" s="7">
        <v>0</v>
      </c>
      <c r="G62" s="6">
        <v>375054</v>
      </c>
      <c r="H62" s="6">
        <v>175112</v>
      </c>
      <c r="I62" s="6">
        <v>419526</v>
      </c>
      <c r="J62" s="12">
        <f>SUM($F$2:F62)</f>
        <v>32290</v>
      </c>
      <c r="K62" s="9">
        <f t="shared" si="0"/>
        <v>7.2509887342678284E-2</v>
      </c>
      <c r="L62" s="9">
        <f t="shared" si="1"/>
        <v>0.19659743411399763</v>
      </c>
      <c r="M62" s="12">
        <f t="shared" si="2"/>
        <v>387236</v>
      </c>
    </row>
    <row r="63" spans="1:13" x14ac:dyDescent="0.35">
      <c r="A63" s="6">
        <v>62</v>
      </c>
      <c r="B63" s="6">
        <v>92</v>
      </c>
      <c r="C63" s="7">
        <v>0</v>
      </c>
      <c r="D63" s="6">
        <v>46930</v>
      </c>
      <c r="E63" s="6">
        <v>50000</v>
      </c>
      <c r="F63" s="7">
        <v>0</v>
      </c>
      <c r="G63" s="6">
        <v>392024</v>
      </c>
      <c r="H63" s="6">
        <v>183036</v>
      </c>
      <c r="I63" s="6">
        <v>434740</v>
      </c>
      <c r="J63" s="12">
        <f>SUM($F$2:F63)</f>
        <v>32290</v>
      </c>
      <c r="K63" s="9">
        <f t="shared" si="0"/>
        <v>7.5298454530015296E-2</v>
      </c>
      <c r="L63" s="9">
        <f t="shared" si="1"/>
        <v>0.2010259842755672</v>
      </c>
      <c r="M63" s="12">
        <f t="shared" si="2"/>
        <v>402450</v>
      </c>
    </row>
    <row r="64" spans="1:13" x14ac:dyDescent="0.35">
      <c r="A64" s="6">
        <v>63</v>
      </c>
      <c r="B64" s="6">
        <v>93</v>
      </c>
      <c r="C64" s="7">
        <v>0</v>
      </c>
      <c r="D64" s="6">
        <v>47187</v>
      </c>
      <c r="E64" s="6">
        <v>50000</v>
      </c>
      <c r="F64" s="7">
        <v>0</v>
      </c>
      <c r="G64" s="6">
        <v>409434</v>
      </c>
      <c r="H64" s="6">
        <v>191164</v>
      </c>
      <c r="I64" s="6">
        <v>450157</v>
      </c>
      <c r="J64" s="12">
        <f>SUM($F$2:F64)</f>
        <v>32290</v>
      </c>
      <c r="K64" s="9">
        <f t="shared" si="0"/>
        <v>7.8098777448421294E-2</v>
      </c>
      <c r="L64" s="9">
        <f t="shared" si="1"/>
        <v>0.20541373563981183</v>
      </c>
      <c r="M64" s="12">
        <f t="shared" si="2"/>
        <v>417867</v>
      </c>
    </row>
    <row r="65" spans="1:13" x14ac:dyDescent="0.35">
      <c r="A65" s="6">
        <v>64</v>
      </c>
      <c r="B65" s="6">
        <v>94</v>
      </c>
      <c r="C65" s="7">
        <v>0</v>
      </c>
      <c r="D65" s="6">
        <v>47448</v>
      </c>
      <c r="E65" s="6">
        <v>50000</v>
      </c>
      <c r="F65" s="7">
        <v>0</v>
      </c>
      <c r="G65" s="6">
        <v>427299</v>
      </c>
      <c r="H65" s="6">
        <v>199506</v>
      </c>
      <c r="I65" s="6">
        <v>465694</v>
      </c>
      <c r="J65" s="12">
        <f>SUM($F$2:F65)</f>
        <v>32290</v>
      </c>
      <c r="K65" s="9">
        <f t="shared" si="0"/>
        <v>8.0915144007432646E-2</v>
      </c>
      <c r="L65" s="9">
        <f t="shared" si="1"/>
        <v>0.20972243728708578</v>
      </c>
      <c r="M65" s="12">
        <f t="shared" si="2"/>
        <v>433404</v>
      </c>
    </row>
    <row r="66" spans="1:13" x14ac:dyDescent="0.35">
      <c r="A66" s="6">
        <v>65</v>
      </c>
      <c r="B66" s="6">
        <v>95</v>
      </c>
      <c r="C66" s="7">
        <v>0</v>
      </c>
      <c r="D66" s="6">
        <v>47725</v>
      </c>
      <c r="E66" s="6">
        <v>50000</v>
      </c>
      <c r="F66" s="7">
        <v>0</v>
      </c>
      <c r="G66" s="6">
        <v>445681</v>
      </c>
      <c r="H66" s="6">
        <v>208088</v>
      </c>
      <c r="I66" s="6">
        <v>481239</v>
      </c>
      <c r="J66" s="12">
        <f>SUM($F$2:F66)</f>
        <v>32290</v>
      </c>
      <c r="K66" s="9">
        <f t="shared" si="0"/>
        <v>8.375920146747029E-2</v>
      </c>
      <c r="L66" s="9">
        <f t="shared" si="1"/>
        <v>0.2139023751101794</v>
      </c>
      <c r="M66" s="12">
        <f t="shared" si="2"/>
        <v>448949</v>
      </c>
    </row>
    <row r="67" spans="1:13" x14ac:dyDescent="0.35">
      <c r="A67" s="6">
        <v>66</v>
      </c>
      <c r="B67" s="6">
        <v>96</v>
      </c>
      <c r="C67" s="7">
        <v>0</v>
      </c>
      <c r="D67" s="6">
        <v>48031</v>
      </c>
      <c r="E67" s="6">
        <v>50000</v>
      </c>
      <c r="F67" s="7">
        <v>0</v>
      </c>
      <c r="G67" s="6">
        <v>464716</v>
      </c>
      <c r="H67" s="6">
        <v>216976</v>
      </c>
      <c r="I67" s="6">
        <v>496639</v>
      </c>
      <c r="J67" s="12">
        <f>SUM($F$2:F67)</f>
        <v>32290</v>
      </c>
      <c r="K67" s="9">
        <f t="shared" ref="K67:K77" si="3">((H67-J67)/J67)/A67</f>
        <v>8.6660660491567898E-2</v>
      </c>
      <c r="L67" s="9">
        <f t="shared" ref="L67:L77" si="4">((I67-J67)/J67)/A67</f>
        <v>0.21788760944846419</v>
      </c>
      <c r="M67" s="12">
        <f t="shared" ref="M67:M77" si="5">I67-J67</f>
        <v>464349</v>
      </c>
    </row>
    <row r="68" spans="1:13" x14ac:dyDescent="0.35">
      <c r="A68" s="6">
        <v>67</v>
      </c>
      <c r="B68" s="6">
        <v>97</v>
      </c>
      <c r="C68" s="7">
        <v>0</v>
      </c>
      <c r="D68" s="6">
        <v>48393</v>
      </c>
      <c r="E68" s="6">
        <v>50000</v>
      </c>
      <c r="F68" s="7">
        <v>0</v>
      </c>
      <c r="G68" s="6">
        <v>484700</v>
      </c>
      <c r="H68" s="6">
        <v>226306</v>
      </c>
      <c r="I68" s="6">
        <v>511687</v>
      </c>
      <c r="J68" s="12">
        <f>SUM($F$2:F68)</f>
        <v>32290</v>
      </c>
      <c r="K68" s="9">
        <f t="shared" si="3"/>
        <v>8.9679813999066299E-2</v>
      </c>
      <c r="L68" s="9">
        <f t="shared" si="4"/>
        <v>0.22159117697360212</v>
      </c>
      <c r="M68" s="12">
        <f t="shared" si="5"/>
        <v>479397</v>
      </c>
    </row>
    <row r="69" spans="1:13" x14ac:dyDescent="0.35">
      <c r="A69" s="6">
        <v>68</v>
      </c>
      <c r="B69" s="6">
        <v>98</v>
      </c>
      <c r="C69" s="7">
        <v>0</v>
      </c>
      <c r="D69" s="6">
        <v>48858</v>
      </c>
      <c r="E69" s="6">
        <v>50000</v>
      </c>
      <c r="F69" s="7">
        <v>0</v>
      </c>
      <c r="G69" s="6">
        <v>506247</v>
      </c>
      <c r="H69" s="6">
        <v>236366</v>
      </c>
      <c r="I69" s="6">
        <v>526092</v>
      </c>
      <c r="J69" s="12">
        <f>SUM($F$2:F69)</f>
        <v>32290</v>
      </c>
      <c r="K69" s="9">
        <f t="shared" si="3"/>
        <v>9.2942633851310741E-2</v>
      </c>
      <c r="L69" s="9">
        <f t="shared" si="4"/>
        <v>0.22489297360319169</v>
      </c>
      <c r="M69" s="12">
        <f t="shared" si="5"/>
        <v>493802</v>
      </c>
    </row>
    <row r="70" spans="1:13" x14ac:dyDescent="0.35">
      <c r="A70" s="6">
        <v>69</v>
      </c>
      <c r="B70" s="6">
        <v>99</v>
      </c>
      <c r="C70" s="7">
        <v>0</v>
      </c>
      <c r="D70" s="6">
        <v>49500</v>
      </c>
      <c r="E70" s="6">
        <v>50000</v>
      </c>
      <c r="F70" s="7">
        <v>0</v>
      </c>
      <c r="G70" s="6">
        <v>530603</v>
      </c>
      <c r="H70" s="6">
        <v>247738</v>
      </c>
      <c r="I70" s="6">
        <v>539450</v>
      </c>
      <c r="J70" s="12">
        <f>SUM($F$2:F70)</f>
        <v>32290</v>
      </c>
      <c r="K70" s="9">
        <f t="shared" si="3"/>
        <v>9.669974551281188E-2</v>
      </c>
      <c r="L70" s="9">
        <f t="shared" si="4"/>
        <v>0.22762913990511713</v>
      </c>
      <c r="M70" s="12">
        <f t="shared" si="5"/>
        <v>507160</v>
      </c>
    </row>
    <row r="71" spans="1:13" x14ac:dyDescent="0.35">
      <c r="A71" s="6">
        <v>70</v>
      </c>
      <c r="B71" s="6">
        <v>100</v>
      </c>
      <c r="C71" s="7">
        <v>0</v>
      </c>
      <c r="D71" s="6">
        <v>50000</v>
      </c>
      <c r="E71" s="6">
        <v>50000</v>
      </c>
      <c r="F71" s="7">
        <v>0</v>
      </c>
      <c r="G71" s="6">
        <v>552126</v>
      </c>
      <c r="H71" s="6">
        <v>257788</v>
      </c>
      <c r="I71" s="6">
        <v>552126</v>
      </c>
      <c r="J71" s="12">
        <f>SUM($F$2:F71)</f>
        <v>32290</v>
      </c>
      <c r="K71" s="9">
        <f t="shared" si="3"/>
        <v>9.9764633013316811E-2</v>
      </c>
      <c r="L71" s="9">
        <f t="shared" si="4"/>
        <v>0.22998540016811927</v>
      </c>
      <c r="M71" s="12">
        <f t="shared" si="5"/>
        <v>519836</v>
      </c>
    </row>
    <row r="72" spans="1:13" x14ac:dyDescent="0.35">
      <c r="A72" s="6"/>
      <c r="B72" s="6"/>
      <c r="C72" s="7"/>
      <c r="D72" s="6"/>
      <c r="E72" s="6"/>
      <c r="F72" s="7"/>
      <c r="G72" s="6"/>
      <c r="H72" s="6"/>
      <c r="I72" s="6"/>
      <c r="J72" s="12">
        <f>SUM($F$2:F72)</f>
        <v>32290</v>
      </c>
      <c r="K72" s="9" t="e">
        <f t="shared" si="3"/>
        <v>#DIV/0!</v>
      </c>
      <c r="L72" s="9" t="e">
        <f t="shared" si="4"/>
        <v>#DIV/0!</v>
      </c>
      <c r="M72" s="12">
        <f t="shared" si="5"/>
        <v>-32290</v>
      </c>
    </row>
    <row r="73" spans="1:13" x14ac:dyDescent="0.35">
      <c r="A73" s="6"/>
      <c r="B73" s="6"/>
      <c r="C73" s="7"/>
      <c r="D73" s="6"/>
      <c r="E73" s="6"/>
      <c r="F73" s="7"/>
      <c r="G73" s="6"/>
      <c r="H73" s="6"/>
      <c r="I73" s="6"/>
      <c r="J73" s="12">
        <f>SUM($F$2:F73)</f>
        <v>32290</v>
      </c>
      <c r="K73" s="9" t="e">
        <f t="shared" si="3"/>
        <v>#DIV/0!</v>
      </c>
      <c r="L73" s="9" t="e">
        <f t="shared" si="4"/>
        <v>#DIV/0!</v>
      </c>
      <c r="M73" s="12">
        <f t="shared" si="5"/>
        <v>-32290</v>
      </c>
    </row>
    <row r="74" spans="1:13" x14ac:dyDescent="0.35">
      <c r="A74" s="6"/>
      <c r="B74" s="6"/>
      <c r="C74" s="7"/>
      <c r="D74" s="6"/>
      <c r="E74" s="6"/>
      <c r="F74" s="7"/>
      <c r="G74" s="6"/>
      <c r="H74" s="6"/>
      <c r="I74" s="6"/>
      <c r="J74" s="12">
        <f>SUM($F$2:F74)</f>
        <v>32290</v>
      </c>
      <c r="K74" s="9" t="e">
        <f t="shared" si="3"/>
        <v>#DIV/0!</v>
      </c>
      <c r="L74" s="9" t="e">
        <f t="shared" si="4"/>
        <v>#DIV/0!</v>
      </c>
      <c r="M74" s="12">
        <f t="shared" si="5"/>
        <v>-32290</v>
      </c>
    </row>
    <row r="75" spans="1:13" x14ac:dyDescent="0.35">
      <c r="A75" s="6"/>
      <c r="B75" s="6"/>
      <c r="C75" s="7"/>
      <c r="D75" s="6"/>
      <c r="E75" s="6"/>
      <c r="F75" s="7"/>
      <c r="G75" s="6"/>
      <c r="H75" s="6"/>
      <c r="I75" s="6"/>
      <c r="J75" s="12">
        <f>SUM($F$2:F75)</f>
        <v>32290</v>
      </c>
      <c r="K75" s="9" t="e">
        <f t="shared" si="3"/>
        <v>#DIV/0!</v>
      </c>
      <c r="L75" s="9" t="e">
        <f t="shared" si="4"/>
        <v>#DIV/0!</v>
      </c>
      <c r="M75" s="12">
        <f t="shared" si="5"/>
        <v>-32290</v>
      </c>
    </row>
    <row r="76" spans="1:13" x14ac:dyDescent="0.35">
      <c r="A76" s="6"/>
      <c r="B76" s="6"/>
      <c r="C76" s="7"/>
      <c r="D76" s="6"/>
      <c r="E76" s="6"/>
      <c r="F76" s="7"/>
      <c r="G76" s="6"/>
      <c r="H76" s="6"/>
      <c r="I76" s="6"/>
      <c r="J76" s="12">
        <f>SUM($F$2:F76)</f>
        <v>32290</v>
      </c>
      <c r="K76" s="9" t="e">
        <f t="shared" si="3"/>
        <v>#DIV/0!</v>
      </c>
      <c r="L76" s="9" t="e">
        <f t="shared" si="4"/>
        <v>#DIV/0!</v>
      </c>
      <c r="M76" s="12">
        <f t="shared" si="5"/>
        <v>-32290</v>
      </c>
    </row>
    <row r="77" spans="1:13" x14ac:dyDescent="0.35">
      <c r="A77" s="6"/>
      <c r="B77" s="6"/>
      <c r="C77" s="7"/>
      <c r="D77" s="6"/>
      <c r="E77" s="6"/>
      <c r="F77" s="7"/>
      <c r="G77" s="6"/>
      <c r="H77" s="6"/>
      <c r="I77" s="6"/>
      <c r="J77" s="12">
        <f>SUM($F$2:F77)</f>
        <v>32290</v>
      </c>
      <c r="K77" s="9" t="e">
        <f t="shared" si="3"/>
        <v>#DIV/0!</v>
      </c>
      <c r="L77" s="9" t="e">
        <f t="shared" si="4"/>
        <v>#DIV/0!</v>
      </c>
      <c r="M77" s="12">
        <f t="shared" si="5"/>
        <v>-32290</v>
      </c>
    </row>
  </sheetData>
  <conditionalFormatting sqref="K2:M77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P4:P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F198-1126-42F2-89E9-E997CF986D70}">
  <dimension ref="A1:P77"/>
  <sheetViews>
    <sheetView topLeftCell="F1" workbookViewId="0">
      <selection activeCell="P3" sqref="P3"/>
    </sheetView>
  </sheetViews>
  <sheetFormatPr baseColWidth="10" defaultRowHeight="14.5" x14ac:dyDescent="0.35"/>
  <cols>
    <col min="6" max="7" width="11.90625" customWidth="1"/>
    <col min="10" max="10" width="12" customWidth="1"/>
    <col min="13" max="13" width="13" customWidth="1"/>
    <col min="14" max="14" width="10.54296875" customWidth="1"/>
    <col min="15" max="15" width="26.08984375" bestFit="1" customWidth="1"/>
    <col min="16" max="16" width="11.7265625" bestFit="1" customWidth="1"/>
  </cols>
  <sheetData>
    <row r="1" spans="1:16" ht="66" customHeight="1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22</v>
      </c>
      <c r="H1" s="2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4" t="s">
        <v>12</v>
      </c>
    </row>
    <row r="2" spans="1:16" ht="15" thickBot="1" x14ac:dyDescent="0.4">
      <c r="A2" s="6">
        <v>1</v>
      </c>
      <c r="B2" s="6">
        <v>31</v>
      </c>
      <c r="C2" s="7">
        <v>800.5</v>
      </c>
      <c r="D2" s="6">
        <v>421</v>
      </c>
      <c r="E2" s="6">
        <v>50000</v>
      </c>
      <c r="F2" s="7">
        <v>800.5</v>
      </c>
      <c r="G2" s="6">
        <v>479</v>
      </c>
      <c r="H2" s="6">
        <v>479</v>
      </c>
      <c r="I2" s="6">
        <v>50281</v>
      </c>
      <c r="J2" s="8">
        <f>SUM(F2)</f>
        <v>800.5</v>
      </c>
      <c r="K2" s="9">
        <f>((H2-J2)/J2)/A2</f>
        <v>-0.40162398500936913</v>
      </c>
      <c r="L2" s="9">
        <f>((I2-J2)/J2)/A2</f>
        <v>61.811992504684575</v>
      </c>
      <c r="M2" s="8">
        <f>I2-J2</f>
        <v>49480.5</v>
      </c>
      <c r="O2" s="10" t="s">
        <v>13</v>
      </c>
      <c r="P2" s="11">
        <v>70</v>
      </c>
    </row>
    <row r="3" spans="1:16" x14ac:dyDescent="0.35">
      <c r="A3" s="6">
        <v>2</v>
      </c>
      <c r="B3" s="6">
        <v>32</v>
      </c>
      <c r="C3" s="7">
        <v>800.5</v>
      </c>
      <c r="D3" s="6">
        <v>916</v>
      </c>
      <c r="E3" s="6">
        <v>50000</v>
      </c>
      <c r="F3" s="7">
        <v>800.5</v>
      </c>
      <c r="G3" s="6">
        <v>1095</v>
      </c>
      <c r="H3" s="6">
        <v>1095</v>
      </c>
      <c r="I3" s="6">
        <v>50839</v>
      </c>
      <c r="J3" s="12">
        <f>SUM($F$2:F3)</f>
        <v>1601</v>
      </c>
      <c r="K3" s="9">
        <f t="shared" ref="K3:K66" si="0">((H3-J3)/J3)/A3</f>
        <v>-0.15802623360399751</v>
      </c>
      <c r="L3" s="9">
        <f t="shared" ref="L3:L66" si="1">((I3-J3)/J3)/A3</f>
        <v>15.377264209868832</v>
      </c>
      <c r="M3" s="12">
        <f t="shared" ref="M3:M66" si="2">I3-J3</f>
        <v>49238</v>
      </c>
      <c r="O3" s="13" t="s">
        <v>14</v>
      </c>
      <c r="P3" s="14">
        <f>_xlfn.XLOOKUP($P$2,$B$2:$B$77,$J$2:$J$77,0)</f>
        <v>32020</v>
      </c>
    </row>
    <row r="4" spans="1:16" x14ac:dyDescent="0.35">
      <c r="A4" s="6">
        <v>3</v>
      </c>
      <c r="B4" s="6">
        <v>33</v>
      </c>
      <c r="C4" s="7">
        <v>800.5</v>
      </c>
      <c r="D4" s="6">
        <v>1485</v>
      </c>
      <c r="E4" s="6">
        <v>50000</v>
      </c>
      <c r="F4" s="7">
        <v>800.5</v>
      </c>
      <c r="G4" s="6">
        <v>1822</v>
      </c>
      <c r="H4" s="6">
        <v>1822</v>
      </c>
      <c r="I4" s="6">
        <v>51528</v>
      </c>
      <c r="J4" s="12">
        <f>SUM($F$2:F4)</f>
        <v>2401.5</v>
      </c>
      <c r="K4" s="9">
        <f t="shared" si="0"/>
        <v>-8.0435838711916161E-2</v>
      </c>
      <c r="L4" s="9">
        <f t="shared" si="1"/>
        <v>6.8188632104934408</v>
      </c>
      <c r="M4" s="12">
        <f t="shared" si="2"/>
        <v>49126.5</v>
      </c>
      <c r="O4" s="15" t="s">
        <v>15</v>
      </c>
      <c r="P4" s="16">
        <f>_xlfn.XLOOKUP($P$2,$B$2:$B$77,$L$2:$L$77,0)</f>
        <v>7.2788101186758283E-2</v>
      </c>
    </row>
    <row r="5" spans="1:16" x14ac:dyDescent="0.35">
      <c r="A5" s="6">
        <v>4</v>
      </c>
      <c r="B5" s="6">
        <v>34</v>
      </c>
      <c r="C5" s="7">
        <v>800.5</v>
      </c>
      <c r="D5" s="6">
        <v>2057</v>
      </c>
      <c r="E5" s="6">
        <v>50000</v>
      </c>
      <c r="F5" s="7">
        <v>800.5</v>
      </c>
      <c r="G5" s="6">
        <v>2583</v>
      </c>
      <c r="H5" s="6">
        <v>2583</v>
      </c>
      <c r="I5" s="6">
        <v>52313</v>
      </c>
      <c r="J5" s="12">
        <f>SUM($F$2:F5)</f>
        <v>3202</v>
      </c>
      <c r="K5" s="9">
        <f t="shared" si="0"/>
        <v>-4.8329169269206745E-2</v>
      </c>
      <c r="L5" s="9">
        <f t="shared" si="1"/>
        <v>3.8344003747657713</v>
      </c>
      <c r="M5" s="12">
        <f t="shared" si="2"/>
        <v>49111</v>
      </c>
      <c r="O5" s="15" t="s">
        <v>16</v>
      </c>
      <c r="P5" s="16">
        <f>_xlfn.XLOOKUP($P$2,$B$2:$B$77,$K$2:$K$77,0)</f>
        <v>1.2308713304184885E-2</v>
      </c>
    </row>
    <row r="6" spans="1:16" x14ac:dyDescent="0.35">
      <c r="A6" s="6">
        <v>5</v>
      </c>
      <c r="B6" s="6">
        <v>35</v>
      </c>
      <c r="C6" s="7">
        <v>800.5</v>
      </c>
      <c r="D6" s="6">
        <v>2596</v>
      </c>
      <c r="E6" s="6">
        <v>50000</v>
      </c>
      <c r="F6" s="7">
        <v>800.5</v>
      </c>
      <c r="G6" s="6">
        <v>3341</v>
      </c>
      <c r="H6" s="6">
        <v>3341</v>
      </c>
      <c r="I6" s="6">
        <v>53170</v>
      </c>
      <c r="J6" s="12">
        <f>SUM($F$2:F6)</f>
        <v>4002.5</v>
      </c>
      <c r="K6" s="9">
        <f t="shared" si="0"/>
        <v>-3.3054341036851967E-2</v>
      </c>
      <c r="L6" s="9">
        <f t="shared" si="1"/>
        <v>2.4568394753279201</v>
      </c>
      <c r="M6" s="12">
        <f t="shared" si="2"/>
        <v>49167.5</v>
      </c>
      <c r="O6" s="15" t="s">
        <v>17</v>
      </c>
      <c r="P6" s="24">
        <f>_xlfn.XLOOKUP($P$2,$B$2:$B$77,$M$2:$M$77,0)</f>
        <v>93227</v>
      </c>
    </row>
    <row r="7" spans="1:16" x14ac:dyDescent="0.35">
      <c r="A7" s="6">
        <v>6</v>
      </c>
      <c r="B7" s="6">
        <v>36</v>
      </c>
      <c r="C7" s="7">
        <v>800.5</v>
      </c>
      <c r="D7" s="6">
        <v>3254</v>
      </c>
      <c r="E7" s="6">
        <v>50000</v>
      </c>
      <c r="F7" s="7">
        <v>800.5</v>
      </c>
      <c r="G7" s="6">
        <v>4267</v>
      </c>
      <c r="H7" s="6">
        <v>4267</v>
      </c>
      <c r="I7" s="6">
        <v>54172</v>
      </c>
      <c r="J7" s="12">
        <f>SUM($F$2:F7)</f>
        <v>4803</v>
      </c>
      <c r="K7" s="9">
        <f t="shared" si="0"/>
        <v>-1.8599486432091052E-2</v>
      </c>
      <c r="L7" s="9">
        <f t="shared" si="1"/>
        <v>1.7131306822125059</v>
      </c>
      <c r="M7" s="12">
        <f t="shared" si="2"/>
        <v>49369</v>
      </c>
      <c r="O7" s="15" t="s">
        <v>6</v>
      </c>
      <c r="P7" s="24">
        <f>_xlfn.XLOOKUP($P$2,$B$2:$B$77,$G$2:$G$77,0)</f>
        <v>77438</v>
      </c>
    </row>
    <row r="8" spans="1:16" ht="15" thickBot="1" x14ac:dyDescent="0.4">
      <c r="A8" s="6">
        <v>7</v>
      </c>
      <c r="B8" s="6">
        <v>37</v>
      </c>
      <c r="C8" s="7">
        <v>800.5</v>
      </c>
      <c r="D8" s="6">
        <v>3969</v>
      </c>
      <c r="E8" s="6">
        <v>50000</v>
      </c>
      <c r="F8" s="7">
        <v>800.5</v>
      </c>
      <c r="G8" s="6">
        <v>5268</v>
      </c>
      <c r="H8" s="6">
        <v>5268</v>
      </c>
      <c r="I8" s="6">
        <v>55187</v>
      </c>
      <c r="J8" s="12">
        <f>SUM($F$2:F8)</f>
        <v>5603.5</v>
      </c>
      <c r="K8" s="9">
        <f t="shared" si="0"/>
        <v>-8.5533276396129974E-3</v>
      </c>
      <c r="L8" s="9">
        <f t="shared" si="1"/>
        <v>1.2640951446162474</v>
      </c>
      <c r="M8" s="12">
        <f t="shared" si="2"/>
        <v>49583.5</v>
      </c>
      <c r="O8" s="19" t="s">
        <v>18</v>
      </c>
      <c r="P8" s="25">
        <f>_xlfn.XLOOKUP($P$2,$B$2:$B$77,$I$2:$I$77,0)</f>
        <v>125247</v>
      </c>
    </row>
    <row r="9" spans="1:16" ht="15" thickBot="1" x14ac:dyDescent="0.4">
      <c r="A9" s="6">
        <v>8</v>
      </c>
      <c r="B9" s="6">
        <v>38</v>
      </c>
      <c r="C9" s="7">
        <v>800.5</v>
      </c>
      <c r="D9" s="6">
        <v>4744</v>
      </c>
      <c r="E9" s="6">
        <v>50000</v>
      </c>
      <c r="F9" s="7">
        <v>800.5</v>
      </c>
      <c r="G9" s="6">
        <v>6360</v>
      </c>
      <c r="H9" s="6">
        <v>6239</v>
      </c>
      <c r="I9" s="6">
        <v>56247</v>
      </c>
      <c r="J9" s="12">
        <f>SUM($F$2:F9)</f>
        <v>6404</v>
      </c>
      <c r="K9" s="9">
        <f t="shared" si="0"/>
        <v>-3.2206433479075578E-3</v>
      </c>
      <c r="L9" s="9">
        <f t="shared" si="1"/>
        <v>0.97288803872579632</v>
      </c>
      <c r="M9" s="12">
        <f t="shared" si="2"/>
        <v>49843</v>
      </c>
    </row>
    <row r="10" spans="1:16" x14ac:dyDescent="0.35">
      <c r="A10" s="6">
        <v>9</v>
      </c>
      <c r="B10" s="6">
        <v>39</v>
      </c>
      <c r="C10" s="7">
        <v>800.5</v>
      </c>
      <c r="D10" s="6">
        <v>5581</v>
      </c>
      <c r="E10" s="6">
        <v>50000</v>
      </c>
      <c r="F10" s="7">
        <v>800.5</v>
      </c>
      <c r="G10" s="6">
        <v>7546</v>
      </c>
      <c r="H10" s="6">
        <v>7195</v>
      </c>
      <c r="I10" s="6">
        <v>57358</v>
      </c>
      <c r="J10" s="12">
        <f>SUM($F$2:F10)</f>
        <v>7204.5</v>
      </c>
      <c r="K10" s="9">
        <f t="shared" si="0"/>
        <v>-1.4651336741696935E-4</v>
      </c>
      <c r="L10" s="9">
        <f t="shared" si="1"/>
        <v>0.77349033397336542</v>
      </c>
      <c r="M10" s="12">
        <f t="shared" si="2"/>
        <v>50153.5</v>
      </c>
      <c r="O10" s="13" t="s">
        <v>19</v>
      </c>
      <c r="P10" s="21">
        <f>F2</f>
        <v>800.5</v>
      </c>
    </row>
    <row r="11" spans="1:16" x14ac:dyDescent="0.35">
      <c r="A11" s="6">
        <v>10</v>
      </c>
      <c r="B11" s="6">
        <v>40</v>
      </c>
      <c r="C11" s="7">
        <v>800.5</v>
      </c>
      <c r="D11" s="6">
        <v>6606</v>
      </c>
      <c r="E11" s="6">
        <v>50000</v>
      </c>
      <c r="F11" s="7">
        <v>800.5</v>
      </c>
      <c r="G11" s="6">
        <v>8951</v>
      </c>
      <c r="H11" s="6">
        <v>8252</v>
      </c>
      <c r="I11" s="6">
        <v>58504</v>
      </c>
      <c r="J11" s="12">
        <f>SUM($F$2:F11)</f>
        <v>8005</v>
      </c>
      <c r="K11" s="9">
        <f t="shared" si="0"/>
        <v>3.0855715178013743E-3</v>
      </c>
      <c r="L11" s="9">
        <f t="shared" si="1"/>
        <v>0.630843222985634</v>
      </c>
      <c r="M11" s="12">
        <f t="shared" si="2"/>
        <v>50499</v>
      </c>
      <c r="O11" s="15" t="s">
        <v>20</v>
      </c>
      <c r="P11" s="22">
        <v>62.69</v>
      </c>
    </row>
    <row r="12" spans="1:16" x14ac:dyDescent="0.35">
      <c r="A12" s="6">
        <v>11</v>
      </c>
      <c r="B12" s="6">
        <v>41</v>
      </c>
      <c r="C12" s="7">
        <v>800.5</v>
      </c>
      <c r="D12" s="6">
        <v>7204</v>
      </c>
      <c r="E12" s="6">
        <v>50000</v>
      </c>
      <c r="F12" s="7">
        <v>800.5</v>
      </c>
      <c r="G12" s="6">
        <v>9959</v>
      </c>
      <c r="H12" s="6">
        <v>9121</v>
      </c>
      <c r="I12" s="6">
        <v>59679</v>
      </c>
      <c r="J12" s="12">
        <f>SUM($F$2:F12)</f>
        <v>8805.5</v>
      </c>
      <c r="K12" s="9">
        <f t="shared" si="0"/>
        <v>3.2572617320786078E-3</v>
      </c>
      <c r="L12" s="9">
        <f t="shared" si="1"/>
        <v>0.52522442068748354</v>
      </c>
      <c r="M12" s="12">
        <f t="shared" si="2"/>
        <v>50873.5</v>
      </c>
      <c r="O12" s="15" t="s">
        <v>21</v>
      </c>
      <c r="P12" s="22">
        <f>P11*12</f>
        <v>752.28</v>
      </c>
    </row>
    <row r="13" spans="1:16" ht="15" thickBot="1" x14ac:dyDescent="0.4">
      <c r="A13" s="6">
        <v>12</v>
      </c>
      <c r="B13" s="6">
        <v>42</v>
      </c>
      <c r="C13" s="7">
        <v>800.5</v>
      </c>
      <c r="D13" s="6">
        <v>7786</v>
      </c>
      <c r="E13" s="6">
        <v>50000</v>
      </c>
      <c r="F13" s="7">
        <v>800.5</v>
      </c>
      <c r="G13" s="6">
        <v>10989</v>
      </c>
      <c r="H13" s="6">
        <v>9997</v>
      </c>
      <c r="I13" s="6">
        <v>60902</v>
      </c>
      <c r="J13" s="12">
        <f>SUM($F$2:F13)</f>
        <v>9606</v>
      </c>
      <c r="K13" s="9">
        <f t="shared" si="0"/>
        <v>3.3919772364494412E-3</v>
      </c>
      <c r="L13" s="9">
        <f t="shared" si="1"/>
        <v>0.4449996529946561</v>
      </c>
      <c r="M13" s="12">
        <f t="shared" si="2"/>
        <v>51296</v>
      </c>
      <c r="O13" s="19" t="s">
        <v>14</v>
      </c>
      <c r="P13" s="23">
        <f>F4*66</f>
        <v>52833</v>
      </c>
    </row>
    <row r="14" spans="1:16" x14ac:dyDescent="0.35">
      <c r="A14" s="6">
        <v>13</v>
      </c>
      <c r="B14" s="6">
        <v>43</v>
      </c>
      <c r="C14" s="7">
        <v>800.5</v>
      </c>
      <c r="D14" s="6">
        <v>8352</v>
      </c>
      <c r="E14" s="6">
        <v>50000</v>
      </c>
      <c r="F14" s="7">
        <v>800.5</v>
      </c>
      <c r="G14" s="6">
        <v>12052</v>
      </c>
      <c r="H14" s="6">
        <v>10885</v>
      </c>
      <c r="I14" s="6">
        <v>62202</v>
      </c>
      <c r="J14" s="12">
        <f>SUM($F$2:F14)</f>
        <v>10406.5</v>
      </c>
      <c r="K14" s="9">
        <f t="shared" si="0"/>
        <v>3.5369905643292468E-3</v>
      </c>
      <c r="L14" s="9">
        <f t="shared" si="1"/>
        <v>0.38286352095029363</v>
      </c>
      <c r="M14" s="12">
        <f t="shared" si="2"/>
        <v>51795.5</v>
      </c>
    </row>
    <row r="15" spans="1:16" x14ac:dyDescent="0.35">
      <c r="A15" s="6">
        <v>14</v>
      </c>
      <c r="B15" s="6">
        <v>44</v>
      </c>
      <c r="C15" s="7">
        <v>800.5</v>
      </c>
      <c r="D15" s="6">
        <v>8902</v>
      </c>
      <c r="E15" s="6">
        <v>50000</v>
      </c>
      <c r="F15" s="7">
        <v>800.5</v>
      </c>
      <c r="G15" s="6">
        <v>13150</v>
      </c>
      <c r="H15" s="6">
        <v>11785</v>
      </c>
      <c r="I15" s="6">
        <v>63581</v>
      </c>
      <c r="J15" s="12">
        <f>SUM($F$2:F15)</f>
        <v>11207</v>
      </c>
      <c r="K15" s="9">
        <f t="shared" si="0"/>
        <v>3.683922038521842E-3</v>
      </c>
      <c r="L15" s="9">
        <f t="shared" si="1"/>
        <v>0.33380922637637189</v>
      </c>
      <c r="M15" s="12">
        <f t="shared" si="2"/>
        <v>52374</v>
      </c>
    </row>
    <row r="16" spans="1:16" x14ac:dyDescent="0.35">
      <c r="A16" s="6">
        <v>15</v>
      </c>
      <c r="B16" s="6">
        <v>45</v>
      </c>
      <c r="C16" s="7">
        <v>800.5</v>
      </c>
      <c r="D16" s="6">
        <v>9433</v>
      </c>
      <c r="E16" s="6">
        <v>50000</v>
      </c>
      <c r="F16" s="7">
        <v>800.5</v>
      </c>
      <c r="G16" s="6">
        <v>14273</v>
      </c>
      <c r="H16" s="6">
        <v>12692</v>
      </c>
      <c r="I16" s="6">
        <v>65000</v>
      </c>
      <c r="J16" s="12">
        <f>SUM($F$2:F16)</f>
        <v>12007.5</v>
      </c>
      <c r="K16" s="9">
        <f t="shared" si="0"/>
        <v>3.8004025261989035E-3</v>
      </c>
      <c r="L16" s="9">
        <f t="shared" si="1"/>
        <v>0.29421889097092097</v>
      </c>
      <c r="M16" s="12">
        <f t="shared" si="2"/>
        <v>52992.5</v>
      </c>
    </row>
    <row r="17" spans="1:13" x14ac:dyDescent="0.35">
      <c r="A17" s="6">
        <v>16</v>
      </c>
      <c r="B17" s="6">
        <v>46</v>
      </c>
      <c r="C17" s="7">
        <v>800.5</v>
      </c>
      <c r="D17" s="6">
        <v>10139</v>
      </c>
      <c r="E17" s="6">
        <v>50000</v>
      </c>
      <c r="F17" s="7">
        <v>800.5</v>
      </c>
      <c r="G17" s="6">
        <v>15622</v>
      </c>
      <c r="H17" s="6">
        <v>13699</v>
      </c>
      <c r="I17" s="6">
        <v>66481</v>
      </c>
      <c r="J17" s="12">
        <f>SUM($F$2:F17)</f>
        <v>12808</v>
      </c>
      <c r="K17" s="9">
        <f t="shared" si="0"/>
        <v>4.3478685196752026E-3</v>
      </c>
      <c r="L17" s="9">
        <f t="shared" si="1"/>
        <v>0.26191150062460961</v>
      </c>
      <c r="M17" s="12">
        <f t="shared" si="2"/>
        <v>53673</v>
      </c>
    </row>
    <row r="18" spans="1:13" x14ac:dyDescent="0.35">
      <c r="A18" s="6">
        <v>17</v>
      </c>
      <c r="B18" s="6">
        <v>47</v>
      </c>
      <c r="C18" s="7">
        <v>800.5</v>
      </c>
      <c r="D18" s="6">
        <v>10854</v>
      </c>
      <c r="E18" s="6">
        <v>50000</v>
      </c>
      <c r="F18" s="7">
        <v>800.5</v>
      </c>
      <c r="G18" s="6">
        <v>17037</v>
      </c>
      <c r="H18" s="6">
        <v>14732</v>
      </c>
      <c r="I18" s="6">
        <v>68026</v>
      </c>
      <c r="J18" s="12">
        <f>SUM($F$2:F18)</f>
        <v>13608.5</v>
      </c>
      <c r="K18" s="9">
        <f t="shared" si="0"/>
        <v>4.8563938196066903E-3</v>
      </c>
      <c r="L18" s="9">
        <f t="shared" si="1"/>
        <v>0.23522279544143043</v>
      </c>
      <c r="M18" s="12">
        <f t="shared" si="2"/>
        <v>54417.5</v>
      </c>
    </row>
    <row r="19" spans="1:13" x14ac:dyDescent="0.35">
      <c r="A19" s="6">
        <v>18</v>
      </c>
      <c r="B19" s="6">
        <v>48</v>
      </c>
      <c r="C19" s="7">
        <v>800.5</v>
      </c>
      <c r="D19" s="6">
        <v>11578</v>
      </c>
      <c r="E19" s="6">
        <v>50000</v>
      </c>
      <c r="F19" s="7">
        <v>800.5</v>
      </c>
      <c r="G19" s="6">
        <v>18511</v>
      </c>
      <c r="H19" s="6">
        <v>15787</v>
      </c>
      <c r="I19" s="6">
        <v>69606</v>
      </c>
      <c r="J19" s="12">
        <f>SUM($F$2:F19)</f>
        <v>14409</v>
      </c>
      <c r="K19" s="9">
        <f t="shared" si="0"/>
        <v>5.3130373763311508E-3</v>
      </c>
      <c r="L19" s="9">
        <f t="shared" si="1"/>
        <v>0.21281837740301202</v>
      </c>
      <c r="M19" s="12">
        <f t="shared" si="2"/>
        <v>55197</v>
      </c>
    </row>
    <row r="20" spans="1:13" x14ac:dyDescent="0.35">
      <c r="A20" s="6">
        <v>19</v>
      </c>
      <c r="B20" s="6">
        <v>49</v>
      </c>
      <c r="C20" s="7">
        <v>800.5</v>
      </c>
      <c r="D20" s="6">
        <v>12312</v>
      </c>
      <c r="E20" s="6">
        <v>50000</v>
      </c>
      <c r="F20" s="7">
        <v>800.5</v>
      </c>
      <c r="G20" s="6">
        <v>20046</v>
      </c>
      <c r="H20" s="6">
        <v>16865</v>
      </c>
      <c r="I20" s="6">
        <v>71219</v>
      </c>
      <c r="J20" s="12">
        <f>SUM($F$2:F20)</f>
        <v>15209.5</v>
      </c>
      <c r="K20" s="9">
        <f t="shared" si="0"/>
        <v>5.7287602450684389E-3</v>
      </c>
      <c r="L20" s="9">
        <f t="shared" si="1"/>
        <v>0.19381757592640333</v>
      </c>
      <c r="M20" s="12">
        <f t="shared" si="2"/>
        <v>56009.5</v>
      </c>
    </row>
    <row r="21" spans="1:13" x14ac:dyDescent="0.35">
      <c r="A21" s="6">
        <v>20</v>
      </c>
      <c r="B21" s="6">
        <v>50</v>
      </c>
      <c r="C21" s="7">
        <v>800.5</v>
      </c>
      <c r="D21" s="6">
        <v>13054</v>
      </c>
      <c r="E21" s="6">
        <v>50000</v>
      </c>
      <c r="F21" s="7">
        <v>800.5</v>
      </c>
      <c r="G21" s="6">
        <v>21642</v>
      </c>
      <c r="H21" s="6">
        <v>17965</v>
      </c>
      <c r="I21" s="6">
        <v>72861</v>
      </c>
      <c r="J21" s="12">
        <f>SUM($F$2:F21)</f>
        <v>16010</v>
      </c>
      <c r="K21" s="9">
        <f t="shared" si="0"/>
        <v>6.1055590256089941E-3</v>
      </c>
      <c r="L21" s="9">
        <f t="shared" si="1"/>
        <v>0.17754840724547158</v>
      </c>
      <c r="M21" s="12">
        <f t="shared" si="2"/>
        <v>56851</v>
      </c>
    </row>
    <row r="22" spans="1:13" x14ac:dyDescent="0.35">
      <c r="A22" s="6">
        <v>21</v>
      </c>
      <c r="B22" s="6">
        <v>51</v>
      </c>
      <c r="C22" s="7">
        <v>800.5</v>
      </c>
      <c r="D22" s="6">
        <v>13806</v>
      </c>
      <c r="E22" s="6">
        <v>50000</v>
      </c>
      <c r="F22" s="7">
        <v>800.5</v>
      </c>
      <c r="G22" s="6">
        <v>23305</v>
      </c>
      <c r="H22" s="6">
        <v>19089</v>
      </c>
      <c r="I22" s="6">
        <v>74543</v>
      </c>
      <c r="J22" s="12">
        <f>SUM($F$2:F22)</f>
        <v>16810.5</v>
      </c>
      <c r="K22" s="9">
        <f t="shared" si="0"/>
        <v>6.4542993962107015E-3</v>
      </c>
      <c r="L22" s="9">
        <f t="shared" si="1"/>
        <v>0.16353866135252768</v>
      </c>
      <c r="M22" s="12">
        <f t="shared" si="2"/>
        <v>57732.5</v>
      </c>
    </row>
    <row r="23" spans="1:13" x14ac:dyDescent="0.35">
      <c r="A23" s="6">
        <v>22</v>
      </c>
      <c r="B23" s="6">
        <v>52</v>
      </c>
      <c r="C23" s="7">
        <v>800.5</v>
      </c>
      <c r="D23" s="6">
        <v>14566</v>
      </c>
      <c r="E23" s="6">
        <v>50000</v>
      </c>
      <c r="F23" s="7">
        <v>800.5</v>
      </c>
      <c r="G23" s="6">
        <v>25053</v>
      </c>
      <c r="H23" s="6">
        <v>20246</v>
      </c>
      <c r="I23" s="6">
        <v>76304</v>
      </c>
      <c r="J23" s="12">
        <f>SUM($F$2:F23)</f>
        <v>17611</v>
      </c>
      <c r="K23" s="9">
        <f t="shared" si="0"/>
        <v>6.8010179588170608E-3</v>
      </c>
      <c r="L23" s="9">
        <f t="shared" si="1"/>
        <v>0.15148848085648947</v>
      </c>
      <c r="M23" s="12">
        <f t="shared" si="2"/>
        <v>58693</v>
      </c>
    </row>
    <row r="24" spans="1:13" x14ac:dyDescent="0.35">
      <c r="A24" s="6">
        <v>23</v>
      </c>
      <c r="B24" s="6">
        <v>53</v>
      </c>
      <c r="C24" s="7">
        <v>800.5</v>
      </c>
      <c r="D24" s="6">
        <v>15333</v>
      </c>
      <c r="E24" s="6">
        <v>50000</v>
      </c>
      <c r="F24" s="7">
        <v>800.5</v>
      </c>
      <c r="G24" s="6">
        <v>26892</v>
      </c>
      <c r="H24" s="6">
        <v>21436</v>
      </c>
      <c r="I24" s="6">
        <v>78147</v>
      </c>
      <c r="J24" s="12">
        <f>SUM($F$2:F24)</f>
        <v>18411.5</v>
      </c>
      <c r="K24" s="9">
        <f t="shared" si="0"/>
        <v>7.1422752084295141E-3</v>
      </c>
      <c r="L24" s="9">
        <f t="shared" si="1"/>
        <v>0.14106377276017232</v>
      </c>
      <c r="M24" s="12">
        <f t="shared" si="2"/>
        <v>59735.5</v>
      </c>
    </row>
    <row r="25" spans="1:13" x14ac:dyDescent="0.35">
      <c r="A25" s="6">
        <v>24</v>
      </c>
      <c r="B25" s="6">
        <v>54</v>
      </c>
      <c r="C25" s="7">
        <v>800.5</v>
      </c>
      <c r="D25" s="6">
        <v>16109</v>
      </c>
      <c r="E25" s="6">
        <v>50000</v>
      </c>
      <c r="F25" s="7">
        <v>800.5</v>
      </c>
      <c r="G25" s="6">
        <v>28825</v>
      </c>
      <c r="H25" s="6">
        <v>22660</v>
      </c>
      <c r="I25" s="6">
        <v>80073</v>
      </c>
      <c r="J25" s="12">
        <f>SUM($F$2:F25)</f>
        <v>19212</v>
      </c>
      <c r="K25" s="9">
        <f t="shared" si="0"/>
        <v>7.4779651606634743E-3</v>
      </c>
      <c r="L25" s="9">
        <f t="shared" si="1"/>
        <v>0.13199432646262751</v>
      </c>
      <c r="M25" s="12">
        <f t="shared" si="2"/>
        <v>60861</v>
      </c>
    </row>
    <row r="26" spans="1:13" x14ac:dyDescent="0.35">
      <c r="A26" s="6">
        <v>25</v>
      </c>
      <c r="B26" s="6">
        <v>55</v>
      </c>
      <c r="C26" s="7">
        <v>800.5</v>
      </c>
      <c r="D26" s="6">
        <v>16892</v>
      </c>
      <c r="E26" s="6">
        <v>50000</v>
      </c>
      <c r="F26" s="7">
        <v>800.5</v>
      </c>
      <c r="G26" s="6">
        <v>30857</v>
      </c>
      <c r="H26" s="6">
        <v>23921</v>
      </c>
      <c r="I26" s="6">
        <v>82082</v>
      </c>
      <c r="J26" s="12">
        <f>SUM($F$2:F26)</f>
        <v>20012.5</v>
      </c>
      <c r="K26" s="9">
        <f t="shared" si="0"/>
        <v>7.8121174266083697E-3</v>
      </c>
      <c r="L26" s="9">
        <f t="shared" si="1"/>
        <v>0.12406146158650844</v>
      </c>
      <c r="M26" s="12">
        <f t="shared" si="2"/>
        <v>62069.5</v>
      </c>
    </row>
    <row r="27" spans="1:13" x14ac:dyDescent="0.35">
      <c r="A27" s="6">
        <v>26</v>
      </c>
      <c r="B27" s="6">
        <v>56</v>
      </c>
      <c r="C27" s="7">
        <v>800.5</v>
      </c>
      <c r="D27" s="6">
        <v>17682</v>
      </c>
      <c r="E27" s="6">
        <v>50000</v>
      </c>
      <c r="F27" s="7">
        <v>800.5</v>
      </c>
      <c r="G27" s="6">
        <v>32993</v>
      </c>
      <c r="H27" s="6">
        <v>25218</v>
      </c>
      <c r="I27" s="6">
        <v>84178</v>
      </c>
      <c r="J27" s="12">
        <f>SUM($F$2:F27)</f>
        <v>20813</v>
      </c>
      <c r="K27" s="9">
        <f t="shared" si="0"/>
        <v>8.140252578824626E-3</v>
      </c>
      <c r="L27" s="9">
        <f t="shared" si="1"/>
        <v>0.11709582398574855</v>
      </c>
      <c r="M27" s="12">
        <f t="shared" si="2"/>
        <v>63365</v>
      </c>
    </row>
    <row r="28" spans="1:13" x14ac:dyDescent="0.35">
      <c r="A28" s="6">
        <v>27</v>
      </c>
      <c r="B28" s="6">
        <v>57</v>
      </c>
      <c r="C28" s="7">
        <v>800.5</v>
      </c>
      <c r="D28" s="6">
        <v>18478</v>
      </c>
      <c r="E28" s="6">
        <v>50000</v>
      </c>
      <c r="F28" s="7">
        <v>800.5</v>
      </c>
      <c r="G28" s="6">
        <v>35239</v>
      </c>
      <c r="H28" s="6">
        <v>26553</v>
      </c>
      <c r="I28" s="6">
        <v>86362</v>
      </c>
      <c r="J28" s="12">
        <f>SUM($F$2:F28)</f>
        <v>21613.5</v>
      </c>
      <c r="K28" s="9">
        <f t="shared" si="0"/>
        <v>8.4643599807733335E-3</v>
      </c>
      <c r="L28" s="9">
        <f t="shared" si="1"/>
        <v>0.11095345930055718</v>
      </c>
      <c r="M28" s="12">
        <f t="shared" si="2"/>
        <v>64748.5</v>
      </c>
    </row>
    <row r="29" spans="1:13" x14ac:dyDescent="0.35">
      <c r="A29" s="6">
        <v>28</v>
      </c>
      <c r="B29" s="6">
        <v>58</v>
      </c>
      <c r="C29" s="7">
        <v>800.5</v>
      </c>
      <c r="D29" s="6">
        <v>19280</v>
      </c>
      <c r="E29" s="6">
        <v>50000</v>
      </c>
      <c r="F29" s="7">
        <v>800.5</v>
      </c>
      <c r="G29" s="6">
        <v>37598</v>
      </c>
      <c r="H29" s="6">
        <v>27928</v>
      </c>
      <c r="I29" s="6">
        <v>88637</v>
      </c>
      <c r="J29" s="12">
        <f>SUM($F$2:F29)</f>
        <v>22414</v>
      </c>
      <c r="K29" s="9">
        <f t="shared" si="0"/>
        <v>8.7859628548483722E-3</v>
      </c>
      <c r="L29" s="9">
        <f t="shared" si="1"/>
        <v>0.10551919081186503</v>
      </c>
      <c r="M29" s="12">
        <f t="shared" si="2"/>
        <v>66223</v>
      </c>
    </row>
    <row r="30" spans="1:13" x14ac:dyDescent="0.35">
      <c r="A30" s="6">
        <v>29</v>
      </c>
      <c r="B30" s="6">
        <v>59</v>
      </c>
      <c r="C30" s="7">
        <v>800.5</v>
      </c>
      <c r="D30" s="6">
        <v>20086</v>
      </c>
      <c r="E30" s="6">
        <v>50000</v>
      </c>
      <c r="F30" s="7">
        <v>800.5</v>
      </c>
      <c r="G30" s="6">
        <v>40080</v>
      </c>
      <c r="H30" s="6">
        <v>29343</v>
      </c>
      <c r="I30" s="6">
        <v>91009</v>
      </c>
      <c r="J30" s="12">
        <f>SUM($F$2:F30)</f>
        <v>23214.5</v>
      </c>
      <c r="K30" s="9">
        <f t="shared" si="0"/>
        <v>9.1032581449911297E-3</v>
      </c>
      <c r="L30" s="9">
        <f t="shared" si="1"/>
        <v>0.10070177601543626</v>
      </c>
      <c r="M30" s="12">
        <f t="shared" si="2"/>
        <v>67794.5</v>
      </c>
    </row>
    <row r="31" spans="1:13" x14ac:dyDescent="0.35">
      <c r="A31" s="6">
        <v>30</v>
      </c>
      <c r="B31" s="6">
        <v>60</v>
      </c>
      <c r="C31" s="7">
        <v>800.5</v>
      </c>
      <c r="D31" s="6">
        <v>20897</v>
      </c>
      <c r="E31" s="6">
        <v>50000</v>
      </c>
      <c r="F31" s="7">
        <v>800.5</v>
      </c>
      <c r="G31" s="6">
        <v>42689</v>
      </c>
      <c r="H31" s="6">
        <v>30799</v>
      </c>
      <c r="I31" s="6">
        <v>93483</v>
      </c>
      <c r="J31" s="12">
        <f>SUM($F$2:F31)</f>
        <v>24015</v>
      </c>
      <c r="K31" s="9">
        <f t="shared" si="0"/>
        <v>9.4163370115899776E-3</v>
      </c>
      <c r="L31" s="9">
        <f t="shared" si="1"/>
        <v>9.6423068915261284E-2</v>
      </c>
      <c r="M31" s="12">
        <f t="shared" si="2"/>
        <v>69468</v>
      </c>
    </row>
    <row r="32" spans="1:13" x14ac:dyDescent="0.35">
      <c r="A32" s="6">
        <v>31</v>
      </c>
      <c r="B32" s="6">
        <v>61</v>
      </c>
      <c r="C32" s="7">
        <v>800.5</v>
      </c>
      <c r="D32" s="6">
        <v>21710</v>
      </c>
      <c r="E32" s="6">
        <v>50000</v>
      </c>
      <c r="F32" s="7">
        <v>800.5</v>
      </c>
      <c r="G32" s="6">
        <v>45433</v>
      </c>
      <c r="H32" s="6">
        <v>32298</v>
      </c>
      <c r="I32" s="6">
        <v>96065</v>
      </c>
      <c r="J32" s="12">
        <f>SUM($F$2:F32)</f>
        <v>24815.5</v>
      </c>
      <c r="K32" s="9">
        <f t="shared" si="0"/>
        <v>9.7266211739411058E-3</v>
      </c>
      <c r="L32" s="9">
        <f t="shared" si="1"/>
        <v>9.2618362222882292E-2</v>
      </c>
      <c r="M32" s="12">
        <f t="shared" si="2"/>
        <v>71249.5</v>
      </c>
    </row>
    <row r="33" spans="1:13" x14ac:dyDescent="0.35">
      <c r="A33" s="6">
        <v>32</v>
      </c>
      <c r="B33" s="6">
        <v>62</v>
      </c>
      <c r="C33" s="7">
        <v>800.5</v>
      </c>
      <c r="D33" s="6">
        <v>22525</v>
      </c>
      <c r="E33" s="6">
        <v>50000</v>
      </c>
      <c r="F33" s="7">
        <v>800.5</v>
      </c>
      <c r="G33" s="6">
        <v>48320</v>
      </c>
      <c r="H33" s="6">
        <v>33841</v>
      </c>
      <c r="I33" s="6">
        <v>98763</v>
      </c>
      <c r="J33" s="12">
        <f>SUM($F$2:F33)</f>
        <v>25616</v>
      </c>
      <c r="K33" s="9">
        <f t="shared" si="0"/>
        <v>1.0034011945658963E-2</v>
      </c>
      <c r="L33" s="9">
        <f t="shared" si="1"/>
        <v>8.923499960961899E-2</v>
      </c>
      <c r="M33" s="12">
        <f t="shared" si="2"/>
        <v>73147</v>
      </c>
    </row>
    <row r="34" spans="1:13" x14ac:dyDescent="0.35">
      <c r="A34" s="6">
        <v>33</v>
      </c>
      <c r="B34" s="6">
        <v>63</v>
      </c>
      <c r="C34" s="7">
        <v>800.5</v>
      </c>
      <c r="D34" s="6">
        <v>23341</v>
      </c>
      <c r="E34" s="6">
        <v>50000</v>
      </c>
      <c r="F34" s="7">
        <v>800.5</v>
      </c>
      <c r="G34" s="6">
        <v>51358</v>
      </c>
      <c r="H34" s="6">
        <v>35429</v>
      </c>
      <c r="I34" s="6">
        <v>101583</v>
      </c>
      <c r="J34" s="12">
        <f>SUM($F$2:F34)</f>
        <v>26416.5</v>
      </c>
      <c r="K34" s="9">
        <f t="shared" si="0"/>
        <v>1.0338464997484928E-2</v>
      </c>
      <c r="L34" s="9">
        <f t="shared" si="1"/>
        <v>8.6225379110507719E-2</v>
      </c>
      <c r="M34" s="12">
        <f t="shared" si="2"/>
        <v>75166.5</v>
      </c>
    </row>
    <row r="35" spans="1:13" x14ac:dyDescent="0.35">
      <c r="A35" s="6">
        <v>34</v>
      </c>
      <c r="B35" s="6">
        <v>64</v>
      </c>
      <c r="C35" s="7">
        <v>800.5</v>
      </c>
      <c r="D35" s="6">
        <v>24156</v>
      </c>
      <c r="E35" s="6">
        <v>50000</v>
      </c>
      <c r="F35" s="7">
        <v>800.5</v>
      </c>
      <c r="G35" s="6">
        <v>54553</v>
      </c>
      <c r="H35" s="6">
        <v>37062</v>
      </c>
      <c r="I35" s="6">
        <v>104531</v>
      </c>
      <c r="J35" s="12">
        <f>SUM($F$2:F35)</f>
        <v>27217</v>
      </c>
      <c r="K35" s="9">
        <f t="shared" si="0"/>
        <v>1.0638895672903397E-2</v>
      </c>
      <c r="L35" s="9">
        <f t="shared" si="1"/>
        <v>8.3548560696277627E-2</v>
      </c>
      <c r="M35" s="12">
        <f t="shared" si="2"/>
        <v>77314</v>
      </c>
    </row>
    <row r="36" spans="1:13" x14ac:dyDescent="0.35">
      <c r="A36" s="6">
        <v>35</v>
      </c>
      <c r="B36" s="6">
        <v>65</v>
      </c>
      <c r="C36" s="7">
        <v>800.5</v>
      </c>
      <c r="D36" s="6">
        <v>24969</v>
      </c>
      <c r="E36" s="6">
        <v>50000</v>
      </c>
      <c r="F36" s="7">
        <v>800.5</v>
      </c>
      <c r="G36" s="6">
        <v>57914</v>
      </c>
      <c r="H36" s="6">
        <v>38740</v>
      </c>
      <c r="I36" s="6">
        <v>107613</v>
      </c>
      <c r="J36" s="12">
        <f>SUM($F$2:F36)</f>
        <v>28017.5</v>
      </c>
      <c r="K36" s="9">
        <f t="shared" si="0"/>
        <v>1.0934492472816734E-2</v>
      </c>
      <c r="L36" s="9">
        <f t="shared" si="1"/>
        <v>8.1169167229665135E-2</v>
      </c>
      <c r="M36" s="12">
        <f t="shared" si="2"/>
        <v>79595.5</v>
      </c>
    </row>
    <row r="37" spans="1:13" x14ac:dyDescent="0.35">
      <c r="A37" s="6">
        <v>36</v>
      </c>
      <c r="B37" s="6">
        <v>66</v>
      </c>
      <c r="C37" s="7">
        <v>800.5</v>
      </c>
      <c r="D37" s="6">
        <v>25778</v>
      </c>
      <c r="E37" s="6">
        <v>50000</v>
      </c>
      <c r="F37" s="7">
        <v>800.5</v>
      </c>
      <c r="G37" s="6">
        <v>61447</v>
      </c>
      <c r="H37" s="6">
        <v>40464</v>
      </c>
      <c r="I37" s="6">
        <v>110835</v>
      </c>
      <c r="J37" s="12">
        <f>SUM($F$2:F37)</f>
        <v>28818</v>
      </c>
      <c r="K37" s="9">
        <f t="shared" si="0"/>
        <v>1.1225622874592269E-2</v>
      </c>
      <c r="L37" s="9">
        <f t="shared" si="1"/>
        <v>7.9056492469984044E-2</v>
      </c>
      <c r="M37" s="12">
        <f t="shared" si="2"/>
        <v>82017</v>
      </c>
    </row>
    <row r="38" spans="1:13" x14ac:dyDescent="0.35">
      <c r="A38" s="6">
        <v>37</v>
      </c>
      <c r="B38" s="6">
        <v>67</v>
      </c>
      <c r="C38" s="7">
        <v>800.5</v>
      </c>
      <c r="D38" s="6">
        <v>26583</v>
      </c>
      <c r="E38" s="6">
        <v>50000</v>
      </c>
      <c r="F38" s="7">
        <v>800.5</v>
      </c>
      <c r="G38" s="6">
        <v>65160</v>
      </c>
      <c r="H38" s="6">
        <v>42232</v>
      </c>
      <c r="I38" s="6">
        <v>114205</v>
      </c>
      <c r="J38" s="12">
        <f>SUM($F$2:F38)</f>
        <v>29618.5</v>
      </c>
      <c r="K38" s="9">
        <f t="shared" si="0"/>
        <v>1.1509880831419734E-2</v>
      </c>
      <c r="L38" s="9">
        <f t="shared" si="1"/>
        <v>7.7185597569816897E-2</v>
      </c>
      <c r="M38" s="12">
        <f t="shared" si="2"/>
        <v>84586.5</v>
      </c>
    </row>
    <row r="39" spans="1:13" x14ac:dyDescent="0.35">
      <c r="A39" s="6">
        <v>38</v>
      </c>
      <c r="B39" s="6">
        <v>68</v>
      </c>
      <c r="C39" s="7">
        <v>800.5</v>
      </c>
      <c r="D39" s="6">
        <v>27381</v>
      </c>
      <c r="E39" s="6">
        <v>50000</v>
      </c>
      <c r="F39" s="7">
        <v>800.5</v>
      </c>
      <c r="G39" s="6">
        <v>69063</v>
      </c>
      <c r="H39" s="6">
        <v>44044</v>
      </c>
      <c r="I39" s="6">
        <v>117733</v>
      </c>
      <c r="J39" s="12">
        <f>SUM($F$2:F39)</f>
        <v>30419</v>
      </c>
      <c r="K39" s="9">
        <f t="shared" si="0"/>
        <v>1.178712750514308E-2</v>
      </c>
      <c r="L39" s="9">
        <f t="shared" si="1"/>
        <v>7.5536238604334893E-2</v>
      </c>
      <c r="M39" s="12">
        <f t="shared" si="2"/>
        <v>87314</v>
      </c>
    </row>
    <row r="40" spans="1:13" x14ac:dyDescent="0.35">
      <c r="A40" s="6">
        <v>39</v>
      </c>
      <c r="B40" s="6">
        <v>69</v>
      </c>
      <c r="C40" s="7">
        <v>800.5</v>
      </c>
      <c r="D40" s="6">
        <v>28171</v>
      </c>
      <c r="E40" s="6">
        <v>50000</v>
      </c>
      <c r="F40" s="7">
        <v>800.5</v>
      </c>
      <c r="G40" s="6">
        <v>73166</v>
      </c>
      <c r="H40" s="6">
        <v>45902</v>
      </c>
      <c r="I40" s="6">
        <v>121431</v>
      </c>
      <c r="J40" s="12">
        <f>SUM($F$2:F40)</f>
        <v>31219.5</v>
      </c>
      <c r="K40" s="9">
        <f t="shared" si="0"/>
        <v>1.2058949021424398E-2</v>
      </c>
      <c r="L40" s="9">
        <f t="shared" si="1"/>
        <v>7.409200610565142E-2</v>
      </c>
      <c r="M40" s="12">
        <f t="shared" si="2"/>
        <v>90211.5</v>
      </c>
    </row>
    <row r="41" spans="1:13" x14ac:dyDescent="0.35">
      <c r="A41" s="6">
        <v>40</v>
      </c>
      <c r="B41" s="6">
        <v>70</v>
      </c>
      <c r="C41" s="7">
        <v>800.5</v>
      </c>
      <c r="D41" s="6">
        <v>28950</v>
      </c>
      <c r="E41" s="6">
        <v>50000</v>
      </c>
      <c r="F41" s="7">
        <v>800.5</v>
      </c>
      <c r="G41" s="6">
        <v>77438</v>
      </c>
      <c r="H41" s="6">
        <v>47785</v>
      </c>
      <c r="I41" s="6">
        <v>125247</v>
      </c>
      <c r="J41" s="12">
        <f>SUM($F$2:F41)</f>
        <v>32020</v>
      </c>
      <c r="K41" s="9">
        <f t="shared" si="0"/>
        <v>1.2308713304184885E-2</v>
      </c>
      <c r="L41" s="9">
        <f t="shared" si="1"/>
        <v>7.2788101186758283E-2</v>
      </c>
      <c r="M41" s="12">
        <f t="shared" si="2"/>
        <v>93227</v>
      </c>
    </row>
    <row r="42" spans="1:13" x14ac:dyDescent="0.35">
      <c r="A42" s="6">
        <v>41</v>
      </c>
      <c r="B42" s="6">
        <v>71</v>
      </c>
      <c r="C42" s="7">
        <v>800.5</v>
      </c>
      <c r="D42" s="6">
        <v>29719</v>
      </c>
      <c r="E42" s="6">
        <v>50000</v>
      </c>
      <c r="F42" s="7">
        <v>800.5</v>
      </c>
      <c r="G42" s="6">
        <v>81929</v>
      </c>
      <c r="H42" s="6">
        <v>49712</v>
      </c>
      <c r="I42" s="6">
        <v>129254</v>
      </c>
      <c r="J42" s="12">
        <f>SUM($F$2:F42)</f>
        <v>32820.5</v>
      </c>
      <c r="K42" s="9">
        <f t="shared" si="0"/>
        <v>1.2552758333299271E-2</v>
      </c>
      <c r="L42" s="9">
        <f t="shared" si="1"/>
        <v>7.166364270397628E-2</v>
      </c>
      <c r="M42" s="12">
        <f t="shared" si="2"/>
        <v>96433.5</v>
      </c>
    </row>
    <row r="43" spans="1:13" x14ac:dyDescent="0.35">
      <c r="A43" s="6">
        <v>42</v>
      </c>
      <c r="B43" s="6">
        <v>72</v>
      </c>
      <c r="C43" s="7">
        <v>800.5</v>
      </c>
      <c r="D43" s="6">
        <v>30474</v>
      </c>
      <c r="E43" s="6">
        <v>50000</v>
      </c>
      <c r="F43" s="7">
        <v>800.5</v>
      </c>
      <c r="G43" s="6">
        <v>86648</v>
      </c>
      <c r="H43" s="6">
        <v>51681</v>
      </c>
      <c r="I43" s="6">
        <v>133466</v>
      </c>
      <c r="J43" s="12">
        <f>SUM($F$2:F43)</f>
        <v>33621</v>
      </c>
      <c r="K43" s="9">
        <f t="shared" si="0"/>
        <v>1.278962553166176E-2</v>
      </c>
      <c r="L43" s="9">
        <f t="shared" si="1"/>
        <v>7.070765012230168E-2</v>
      </c>
      <c r="M43" s="12">
        <f t="shared" si="2"/>
        <v>99845</v>
      </c>
    </row>
    <row r="44" spans="1:13" x14ac:dyDescent="0.35">
      <c r="A44" s="6">
        <v>43</v>
      </c>
      <c r="B44" s="6">
        <v>73</v>
      </c>
      <c r="C44" s="7">
        <v>800.5</v>
      </c>
      <c r="D44" s="6">
        <v>31215</v>
      </c>
      <c r="E44" s="6">
        <v>50000</v>
      </c>
      <c r="F44" s="7">
        <v>800.5</v>
      </c>
      <c r="G44" s="6">
        <v>91608</v>
      </c>
      <c r="H44" s="6">
        <v>53692</v>
      </c>
      <c r="I44" s="6">
        <v>137893</v>
      </c>
      <c r="J44" s="12">
        <f>SUM($F$2:F44)</f>
        <v>34421.5</v>
      </c>
      <c r="K44" s="9">
        <f t="shared" si="0"/>
        <v>1.301951288557145E-2</v>
      </c>
      <c r="L44" s="9">
        <f t="shared" si="1"/>
        <v>6.9907294960660407E-2</v>
      </c>
      <c r="M44" s="12">
        <f t="shared" si="2"/>
        <v>103471.5</v>
      </c>
    </row>
    <row r="45" spans="1:13" x14ac:dyDescent="0.35">
      <c r="A45" s="6">
        <v>44</v>
      </c>
      <c r="B45" s="6">
        <v>74</v>
      </c>
      <c r="C45" s="7">
        <v>800.5</v>
      </c>
      <c r="D45" s="6">
        <v>31939</v>
      </c>
      <c r="E45" s="6">
        <v>50000</v>
      </c>
      <c r="F45" s="7">
        <v>800.5</v>
      </c>
      <c r="G45" s="6">
        <v>96817</v>
      </c>
      <c r="H45" s="6">
        <v>55743</v>
      </c>
      <c r="I45" s="6">
        <v>142546</v>
      </c>
      <c r="J45" s="12">
        <f>SUM($F$2:F45)</f>
        <v>35222</v>
      </c>
      <c r="K45" s="9">
        <f t="shared" si="0"/>
        <v>1.3241336767825894E-2</v>
      </c>
      <c r="L45" s="9">
        <f t="shared" si="1"/>
        <v>6.9251655731696615E-2</v>
      </c>
      <c r="M45" s="12">
        <f t="shared" si="2"/>
        <v>107324</v>
      </c>
    </row>
    <row r="46" spans="1:13" x14ac:dyDescent="0.35">
      <c r="A46" s="6">
        <v>45</v>
      </c>
      <c r="B46" s="6">
        <v>75</v>
      </c>
      <c r="C46" s="7">
        <v>800.5</v>
      </c>
      <c r="D46" s="6">
        <v>32647</v>
      </c>
      <c r="E46" s="6">
        <v>50000</v>
      </c>
      <c r="F46" s="7">
        <v>800.5</v>
      </c>
      <c r="G46" s="6">
        <v>102283</v>
      </c>
      <c r="H46" s="6">
        <v>57833</v>
      </c>
      <c r="I46" s="6">
        <v>147434</v>
      </c>
      <c r="J46" s="12">
        <f>SUM($F$2:F46)</f>
        <v>36022.5</v>
      </c>
      <c r="K46" s="9">
        <f t="shared" si="0"/>
        <v>1.3454862315990777E-2</v>
      </c>
      <c r="L46" s="9">
        <f t="shared" si="1"/>
        <v>6.8729574879897601E-2</v>
      </c>
      <c r="M46" s="12">
        <f t="shared" si="2"/>
        <v>111411.5</v>
      </c>
    </row>
    <row r="47" spans="1:13" x14ac:dyDescent="0.35">
      <c r="A47" s="6">
        <v>46</v>
      </c>
      <c r="B47" s="6">
        <v>76</v>
      </c>
      <c r="C47" s="7">
        <v>800.5</v>
      </c>
      <c r="D47" s="6">
        <v>33336</v>
      </c>
      <c r="E47" s="6">
        <v>50000</v>
      </c>
      <c r="F47" s="7">
        <v>800.5</v>
      </c>
      <c r="G47" s="6">
        <v>108015</v>
      </c>
      <c r="H47" s="6">
        <v>59957</v>
      </c>
      <c r="I47" s="6">
        <v>152563</v>
      </c>
      <c r="J47" s="12">
        <f>SUM($F$2:F47)</f>
        <v>36823</v>
      </c>
      <c r="K47" s="9">
        <f t="shared" si="0"/>
        <v>1.3657579324831243E-2</v>
      </c>
      <c r="L47" s="9">
        <f t="shared" si="1"/>
        <v>6.8329222402350134E-2</v>
      </c>
      <c r="M47" s="12">
        <f t="shared" si="2"/>
        <v>115740</v>
      </c>
    </row>
    <row r="48" spans="1:13" x14ac:dyDescent="0.35">
      <c r="A48" s="6">
        <v>47</v>
      </c>
      <c r="B48" s="6">
        <v>77</v>
      </c>
      <c r="C48" s="7">
        <v>800.5</v>
      </c>
      <c r="D48" s="6">
        <v>34006</v>
      </c>
      <c r="E48" s="6">
        <v>50000</v>
      </c>
      <c r="F48" s="7">
        <v>800.5</v>
      </c>
      <c r="G48" s="6">
        <v>114021</v>
      </c>
      <c r="H48" s="6">
        <v>62113</v>
      </c>
      <c r="I48" s="6">
        <v>157943</v>
      </c>
      <c r="J48" s="12">
        <f>SUM($F$2:F48)</f>
        <v>37623.5</v>
      </c>
      <c r="K48" s="9">
        <f t="shared" si="0"/>
        <v>1.3849141932285983E-2</v>
      </c>
      <c r="L48" s="9">
        <f t="shared" si="1"/>
        <v>6.8042297013890987E-2</v>
      </c>
      <c r="M48" s="12">
        <f t="shared" si="2"/>
        <v>120319.5</v>
      </c>
    </row>
    <row r="49" spans="1:13" x14ac:dyDescent="0.35">
      <c r="A49" s="6">
        <v>48</v>
      </c>
      <c r="B49" s="6">
        <v>78</v>
      </c>
      <c r="C49" s="7">
        <v>800.5</v>
      </c>
      <c r="D49" s="6">
        <v>34655</v>
      </c>
      <c r="E49" s="6">
        <v>50000</v>
      </c>
      <c r="F49" s="7">
        <v>800.5</v>
      </c>
      <c r="G49" s="6">
        <v>120310</v>
      </c>
      <c r="H49" s="6">
        <v>64300</v>
      </c>
      <c r="I49" s="6">
        <v>163585</v>
      </c>
      <c r="J49" s="12">
        <f>SUM($F$2:F49)</f>
        <v>38424</v>
      </c>
      <c r="K49" s="9">
        <f t="shared" si="0"/>
        <v>1.4029859809841073E-2</v>
      </c>
      <c r="L49" s="9">
        <f t="shared" si="1"/>
        <v>6.7861774758831289E-2</v>
      </c>
      <c r="M49" s="12">
        <f t="shared" si="2"/>
        <v>125161</v>
      </c>
    </row>
    <row r="50" spans="1:13" x14ac:dyDescent="0.35">
      <c r="A50" s="6">
        <v>49</v>
      </c>
      <c r="B50" s="6">
        <v>79</v>
      </c>
      <c r="C50" s="7">
        <v>800.5</v>
      </c>
      <c r="D50" s="6">
        <v>35283</v>
      </c>
      <c r="E50" s="6">
        <v>50000</v>
      </c>
      <c r="F50" s="7">
        <v>800.5</v>
      </c>
      <c r="G50" s="6">
        <v>126891</v>
      </c>
      <c r="H50" s="6">
        <v>66514</v>
      </c>
      <c r="I50" s="6">
        <v>169497</v>
      </c>
      <c r="J50" s="12">
        <f>SUM($F$2:F50)</f>
        <v>39224.5</v>
      </c>
      <c r="K50" s="9">
        <f t="shared" si="0"/>
        <v>1.4198487461371629E-2</v>
      </c>
      <c r="L50" s="9">
        <f t="shared" si="1"/>
        <v>6.7779638975119932E-2</v>
      </c>
      <c r="M50" s="12">
        <f t="shared" si="2"/>
        <v>130272.5</v>
      </c>
    </row>
    <row r="51" spans="1:13" x14ac:dyDescent="0.35">
      <c r="A51" s="6">
        <v>50</v>
      </c>
      <c r="B51" s="6">
        <v>80</v>
      </c>
      <c r="C51" s="7">
        <v>800.5</v>
      </c>
      <c r="D51" s="6">
        <v>35890</v>
      </c>
      <c r="E51" s="6">
        <v>50000</v>
      </c>
      <c r="F51" s="7">
        <v>800.5</v>
      </c>
      <c r="G51" s="6">
        <v>133776</v>
      </c>
      <c r="H51" s="6">
        <v>68755</v>
      </c>
      <c r="I51" s="6">
        <v>175693</v>
      </c>
      <c r="J51" s="12">
        <f>SUM($F$2:F51)</f>
        <v>40025</v>
      </c>
      <c r="K51" s="9">
        <f t="shared" si="0"/>
        <v>1.4356027482823235E-2</v>
      </c>
      <c r="L51" s="9">
        <f t="shared" si="1"/>
        <v>6.7791630231105557E-2</v>
      </c>
      <c r="M51" s="12">
        <f t="shared" si="2"/>
        <v>135668</v>
      </c>
    </row>
    <row r="52" spans="1:13" x14ac:dyDescent="0.35">
      <c r="A52" s="6">
        <v>51</v>
      </c>
      <c r="B52" s="6">
        <v>81</v>
      </c>
      <c r="C52" s="7">
        <v>800.5</v>
      </c>
      <c r="D52" s="6">
        <v>36476</v>
      </c>
      <c r="E52" s="6">
        <v>50000</v>
      </c>
      <c r="F52" s="7">
        <v>800.5</v>
      </c>
      <c r="G52" s="6">
        <v>140977</v>
      </c>
      <c r="H52" s="6">
        <v>71022</v>
      </c>
      <c r="I52" s="6">
        <v>182185</v>
      </c>
      <c r="J52" s="12">
        <f>SUM($F$2:F52)</f>
        <v>40825.5</v>
      </c>
      <c r="K52" s="9">
        <f t="shared" si="0"/>
        <v>1.4502902237428021E-2</v>
      </c>
      <c r="L52" s="9">
        <f t="shared" si="1"/>
        <v>6.7892736205577009E-2</v>
      </c>
      <c r="M52" s="12">
        <f t="shared" si="2"/>
        <v>141359.5</v>
      </c>
    </row>
    <row r="53" spans="1:13" x14ac:dyDescent="0.35">
      <c r="A53" s="6">
        <v>52</v>
      </c>
      <c r="B53" s="6">
        <v>82</v>
      </c>
      <c r="C53" s="7">
        <v>800.5</v>
      </c>
      <c r="D53" s="6">
        <v>37039</v>
      </c>
      <c r="E53" s="6">
        <v>50000</v>
      </c>
      <c r="F53" s="7">
        <v>800.5</v>
      </c>
      <c r="G53" s="6">
        <v>148504</v>
      </c>
      <c r="H53" s="6">
        <v>73312</v>
      </c>
      <c r="I53" s="6">
        <v>188984</v>
      </c>
      <c r="J53" s="12">
        <f>SUM($F$2:F53)</f>
        <v>41626</v>
      </c>
      <c r="K53" s="9">
        <f t="shared" si="0"/>
        <v>1.4638594960989617E-2</v>
      </c>
      <c r="L53" s="9">
        <f t="shared" si="1"/>
        <v>6.8077828576074861E-2</v>
      </c>
      <c r="M53" s="12">
        <f t="shared" si="2"/>
        <v>147358</v>
      </c>
    </row>
    <row r="54" spans="1:13" x14ac:dyDescent="0.35">
      <c r="A54" s="6">
        <v>53</v>
      </c>
      <c r="B54" s="6">
        <v>83</v>
      </c>
      <c r="C54" s="7">
        <v>800.5</v>
      </c>
      <c r="D54" s="6">
        <v>37580</v>
      </c>
      <c r="E54" s="6">
        <v>50000</v>
      </c>
      <c r="F54" s="7">
        <v>800.5</v>
      </c>
      <c r="G54" s="6">
        <v>156365</v>
      </c>
      <c r="H54" s="6">
        <v>75624</v>
      </c>
      <c r="I54" s="6">
        <v>196100</v>
      </c>
      <c r="J54" s="12">
        <f>SUM($F$2:F54)</f>
        <v>42426.5</v>
      </c>
      <c r="K54" s="9">
        <f t="shared" si="0"/>
        <v>1.4763601157962639E-2</v>
      </c>
      <c r="L54" s="9">
        <f t="shared" si="1"/>
        <v>6.8341720387022256E-2</v>
      </c>
      <c r="M54" s="12">
        <f t="shared" si="2"/>
        <v>153673.5</v>
      </c>
    </row>
    <row r="55" spans="1:13" x14ac:dyDescent="0.35">
      <c r="A55" s="6">
        <v>54</v>
      </c>
      <c r="B55" s="6">
        <v>84</v>
      </c>
      <c r="C55" s="7">
        <v>800.5</v>
      </c>
      <c r="D55" s="6">
        <v>38100</v>
      </c>
      <c r="E55" s="6">
        <v>50000</v>
      </c>
      <c r="F55" s="7">
        <v>800.5</v>
      </c>
      <c r="G55" s="6">
        <v>164569</v>
      </c>
      <c r="H55" s="6">
        <v>77956</v>
      </c>
      <c r="I55" s="6">
        <v>203537</v>
      </c>
      <c r="J55" s="12">
        <f>SUM($F$2:F55)</f>
        <v>43227</v>
      </c>
      <c r="K55" s="9">
        <f t="shared" si="0"/>
        <v>1.487796121936821E-2</v>
      </c>
      <c r="L55" s="9">
        <f t="shared" si="1"/>
        <v>6.8677069972556584E-2</v>
      </c>
      <c r="M55" s="12">
        <f t="shared" si="2"/>
        <v>160310</v>
      </c>
    </row>
    <row r="56" spans="1:13" x14ac:dyDescent="0.35">
      <c r="A56" s="6">
        <v>55</v>
      </c>
      <c r="B56" s="6">
        <v>85</v>
      </c>
      <c r="C56" s="7">
        <v>800.5</v>
      </c>
      <c r="D56" s="6">
        <v>38598</v>
      </c>
      <c r="E56" s="6">
        <v>50000</v>
      </c>
      <c r="F56" s="7">
        <v>800.5</v>
      </c>
      <c r="G56" s="6">
        <v>173118</v>
      </c>
      <c r="H56" s="6">
        <v>80829</v>
      </c>
      <c r="I56" s="6">
        <v>211296</v>
      </c>
      <c r="J56" s="12">
        <f>SUM($F$2:F56)</f>
        <v>44027.5</v>
      </c>
      <c r="K56" s="9">
        <f t="shared" si="0"/>
        <v>1.5197732821944962E-2</v>
      </c>
      <c r="L56" s="9">
        <f t="shared" si="1"/>
        <v>6.9076042349564576E-2</v>
      </c>
      <c r="M56" s="12">
        <f t="shared" si="2"/>
        <v>167268.5</v>
      </c>
    </row>
    <row r="57" spans="1:13" x14ac:dyDescent="0.35">
      <c r="A57" s="6">
        <v>56</v>
      </c>
      <c r="B57" s="6">
        <v>86</v>
      </c>
      <c r="C57" s="7">
        <v>800.5</v>
      </c>
      <c r="D57" s="6">
        <v>39076</v>
      </c>
      <c r="E57" s="6">
        <v>50000</v>
      </c>
      <c r="F57" s="7">
        <v>800.5</v>
      </c>
      <c r="G57" s="6">
        <v>181859</v>
      </c>
      <c r="H57" s="6">
        <v>84910</v>
      </c>
      <c r="I57" s="6">
        <v>219192</v>
      </c>
      <c r="J57" s="12">
        <f>SUM($F$2:F57)</f>
        <v>44828</v>
      </c>
      <c r="K57" s="9">
        <f t="shared" si="0"/>
        <v>1.5966583385384137E-2</v>
      </c>
      <c r="L57" s="9">
        <f t="shared" si="1"/>
        <v>6.9457545666611428E-2</v>
      </c>
      <c r="M57" s="12">
        <f t="shared" si="2"/>
        <v>174364</v>
      </c>
    </row>
    <row r="58" spans="1:13" x14ac:dyDescent="0.35">
      <c r="A58" s="6">
        <v>57</v>
      </c>
      <c r="B58" s="6">
        <v>87</v>
      </c>
      <c r="C58" s="7">
        <v>800.5</v>
      </c>
      <c r="D58" s="6">
        <v>39534</v>
      </c>
      <c r="E58" s="6">
        <v>50000</v>
      </c>
      <c r="F58" s="7">
        <v>800.5</v>
      </c>
      <c r="G58" s="6">
        <v>190933</v>
      </c>
      <c r="H58" s="6">
        <v>89146</v>
      </c>
      <c r="I58" s="6">
        <v>227392</v>
      </c>
      <c r="J58" s="12">
        <f>SUM($F$2:F58)</f>
        <v>45628.5</v>
      </c>
      <c r="K58" s="9">
        <f t="shared" si="0"/>
        <v>1.6732193963875687E-2</v>
      </c>
      <c r="L58" s="9">
        <f t="shared" si="1"/>
        <v>6.9886876257894373E-2</v>
      </c>
      <c r="M58" s="12">
        <f t="shared" si="2"/>
        <v>181763.5</v>
      </c>
    </row>
    <row r="59" spans="1:13" x14ac:dyDescent="0.35">
      <c r="A59" s="6">
        <v>58</v>
      </c>
      <c r="B59" s="6">
        <v>88</v>
      </c>
      <c r="C59" s="7">
        <v>800.5</v>
      </c>
      <c r="D59" s="6">
        <v>39973</v>
      </c>
      <c r="E59" s="6">
        <v>50000</v>
      </c>
      <c r="F59" s="7">
        <v>800.5</v>
      </c>
      <c r="G59" s="6">
        <v>200341</v>
      </c>
      <c r="H59" s="6">
        <v>93539</v>
      </c>
      <c r="I59" s="6">
        <v>235893</v>
      </c>
      <c r="J59" s="12">
        <f>SUM($F$2:F59)</f>
        <v>46429</v>
      </c>
      <c r="K59" s="9">
        <f t="shared" si="0"/>
        <v>1.7494268222669987E-2</v>
      </c>
      <c r="L59" s="9">
        <f t="shared" si="1"/>
        <v>7.0357334632560956E-2</v>
      </c>
      <c r="M59" s="12">
        <f t="shared" si="2"/>
        <v>189464</v>
      </c>
    </row>
    <row r="60" spans="1:13" x14ac:dyDescent="0.35">
      <c r="A60" s="6">
        <v>59</v>
      </c>
      <c r="B60" s="6">
        <v>89</v>
      </c>
      <c r="C60" s="7">
        <v>800.5</v>
      </c>
      <c r="D60" s="6">
        <v>40396</v>
      </c>
      <c r="E60" s="6">
        <v>50000</v>
      </c>
      <c r="F60" s="7">
        <v>800.5</v>
      </c>
      <c r="G60" s="6">
        <v>210090</v>
      </c>
      <c r="H60" s="6">
        <v>98091</v>
      </c>
      <c r="I60" s="6">
        <v>244693</v>
      </c>
      <c r="J60" s="12">
        <f>SUM($F$2:F60)</f>
        <v>47229.5</v>
      </c>
      <c r="K60" s="9">
        <f t="shared" si="0"/>
        <v>1.8252560836635963E-2</v>
      </c>
      <c r="L60" s="9">
        <f t="shared" si="1"/>
        <v>7.0863316000610799E-2</v>
      </c>
      <c r="M60" s="12">
        <f t="shared" si="2"/>
        <v>197463.5</v>
      </c>
    </row>
    <row r="61" spans="1:13" x14ac:dyDescent="0.35">
      <c r="A61" s="6">
        <v>60</v>
      </c>
      <c r="B61" s="6">
        <v>90</v>
      </c>
      <c r="C61" s="7">
        <v>800.5</v>
      </c>
      <c r="D61" s="6">
        <v>40804</v>
      </c>
      <c r="E61" s="6">
        <v>50000</v>
      </c>
      <c r="F61" s="7">
        <v>800.5</v>
      </c>
      <c r="G61" s="6">
        <v>220185</v>
      </c>
      <c r="H61" s="6">
        <v>102804</v>
      </c>
      <c r="I61" s="6">
        <v>253788</v>
      </c>
      <c r="J61" s="12">
        <f>SUM($F$2:F61)</f>
        <v>48030</v>
      </c>
      <c r="K61" s="9">
        <f t="shared" si="0"/>
        <v>1.9006870705808868E-2</v>
      </c>
      <c r="L61" s="9">
        <f t="shared" si="1"/>
        <v>7.139912554653341E-2</v>
      </c>
      <c r="M61" s="12">
        <f t="shared" si="2"/>
        <v>205758</v>
      </c>
    </row>
    <row r="62" spans="1:13" x14ac:dyDescent="0.35">
      <c r="A62" s="6">
        <v>61</v>
      </c>
      <c r="B62" s="6">
        <v>91</v>
      </c>
      <c r="C62" s="7">
        <v>800.5</v>
      </c>
      <c r="D62" s="6">
        <v>41510</v>
      </c>
      <c r="E62" s="6">
        <v>50000</v>
      </c>
      <c r="F62" s="7">
        <v>800.5</v>
      </c>
      <c r="G62" s="6">
        <v>230819</v>
      </c>
      <c r="H62" s="6">
        <v>107769</v>
      </c>
      <c r="I62" s="6">
        <v>263028</v>
      </c>
      <c r="J62" s="12">
        <f>SUM($F$2:F62)</f>
        <v>48830.5</v>
      </c>
      <c r="K62" s="9">
        <f t="shared" si="0"/>
        <v>1.9786914285800615E-2</v>
      </c>
      <c r="L62" s="9">
        <f t="shared" si="1"/>
        <v>7.1910679313738513E-2</v>
      </c>
      <c r="M62" s="12">
        <f t="shared" si="2"/>
        <v>214197.5</v>
      </c>
    </row>
    <row r="63" spans="1:13" x14ac:dyDescent="0.35">
      <c r="A63" s="6">
        <v>62</v>
      </c>
      <c r="B63" s="6">
        <v>92</v>
      </c>
      <c r="C63" s="7">
        <v>800.5</v>
      </c>
      <c r="D63" s="6">
        <v>42214</v>
      </c>
      <c r="E63" s="6">
        <v>50000</v>
      </c>
      <c r="F63" s="7">
        <v>800.5</v>
      </c>
      <c r="G63" s="6">
        <v>241695</v>
      </c>
      <c r="H63" s="6">
        <v>112847</v>
      </c>
      <c r="I63" s="6">
        <v>272398</v>
      </c>
      <c r="J63" s="12">
        <f>SUM($F$2:F63)</f>
        <v>49631</v>
      </c>
      <c r="K63" s="9">
        <f t="shared" si="0"/>
        <v>2.054387183868563E-2</v>
      </c>
      <c r="L63" s="9">
        <f t="shared" si="1"/>
        <v>7.239459468945332E-2</v>
      </c>
      <c r="M63" s="12">
        <f t="shared" si="2"/>
        <v>222767</v>
      </c>
    </row>
    <row r="64" spans="1:13" x14ac:dyDescent="0.35">
      <c r="A64" s="6">
        <v>63</v>
      </c>
      <c r="B64" s="6">
        <v>93</v>
      </c>
      <c r="C64" s="7">
        <v>800.5</v>
      </c>
      <c r="D64" s="6">
        <v>42923</v>
      </c>
      <c r="E64" s="6">
        <v>50000</v>
      </c>
      <c r="F64" s="7">
        <v>800.5</v>
      </c>
      <c r="G64" s="6">
        <v>252818</v>
      </c>
      <c r="H64" s="6">
        <v>118041</v>
      </c>
      <c r="I64" s="6">
        <v>281862</v>
      </c>
      <c r="J64" s="12">
        <f>SUM($F$2:F64)</f>
        <v>50431.5</v>
      </c>
      <c r="K64" s="9">
        <f t="shared" si="0"/>
        <v>2.1279689611981931E-2</v>
      </c>
      <c r="L64" s="9">
        <f t="shared" si="1"/>
        <v>7.2841378900092207E-2</v>
      </c>
      <c r="M64" s="12">
        <f t="shared" si="2"/>
        <v>231430.5</v>
      </c>
    </row>
    <row r="65" spans="1:13" x14ac:dyDescent="0.35">
      <c r="A65" s="6">
        <v>64</v>
      </c>
      <c r="B65" s="6">
        <v>94</v>
      </c>
      <c r="C65" s="7">
        <v>800.5</v>
      </c>
      <c r="D65" s="6">
        <v>43645</v>
      </c>
      <c r="E65" s="6">
        <v>50000</v>
      </c>
      <c r="F65" s="7">
        <v>800.5</v>
      </c>
      <c r="G65" s="6">
        <v>264199</v>
      </c>
      <c r="H65" s="6">
        <v>123354</v>
      </c>
      <c r="I65" s="6">
        <v>291366</v>
      </c>
      <c r="J65" s="12">
        <f>SUM($F$2:F65)</f>
        <v>51232</v>
      </c>
      <c r="K65" s="9">
        <f t="shared" si="0"/>
        <v>2.1996140107745161E-2</v>
      </c>
      <c r="L65" s="9">
        <f t="shared" si="1"/>
        <v>7.3237307737351653E-2</v>
      </c>
      <c r="M65" s="12">
        <f t="shared" si="2"/>
        <v>240134</v>
      </c>
    </row>
    <row r="66" spans="1:13" x14ac:dyDescent="0.35">
      <c r="A66" s="6">
        <v>65</v>
      </c>
      <c r="B66" s="6">
        <v>95</v>
      </c>
      <c r="C66" s="7">
        <v>800.5</v>
      </c>
      <c r="D66" s="6">
        <v>44396</v>
      </c>
      <c r="E66" s="6">
        <v>50000</v>
      </c>
      <c r="F66" s="7">
        <v>800.5</v>
      </c>
      <c r="G66" s="6">
        <v>275880</v>
      </c>
      <c r="H66" s="6">
        <v>128808</v>
      </c>
      <c r="I66" s="6">
        <v>300844</v>
      </c>
      <c r="J66" s="12">
        <f>SUM($F$2:F66)</f>
        <v>52032.5</v>
      </c>
      <c r="K66" s="9">
        <f t="shared" si="0"/>
        <v>2.270045718467378E-2</v>
      </c>
      <c r="L66" s="9">
        <f t="shared" si="1"/>
        <v>7.3566890515912753E-2</v>
      </c>
      <c r="M66" s="12">
        <f t="shared" si="2"/>
        <v>248811.5</v>
      </c>
    </row>
    <row r="67" spans="1:13" x14ac:dyDescent="0.35">
      <c r="A67" s="6">
        <v>66</v>
      </c>
      <c r="B67" s="6">
        <v>96</v>
      </c>
      <c r="C67" s="7">
        <v>800.5</v>
      </c>
      <c r="D67" s="6">
        <v>45200</v>
      </c>
      <c r="E67" s="6">
        <v>50000</v>
      </c>
      <c r="F67" s="7">
        <v>800.5</v>
      </c>
      <c r="G67" s="6">
        <v>287954</v>
      </c>
      <c r="H67" s="6">
        <v>134445</v>
      </c>
      <c r="I67" s="6">
        <v>310205</v>
      </c>
      <c r="J67" s="12">
        <f>SUM($F$2:F67)</f>
        <v>52833</v>
      </c>
      <c r="K67" s="9">
        <f t="shared" ref="K67:K77" si="3">((H67-J67)/J67)/A67</f>
        <v>2.340479349167101E-2</v>
      </c>
      <c r="L67" s="9">
        <f t="shared" ref="L67:L77" si="4">((I67-J67)/J67)/A67</f>
        <v>7.3809470550143988E-2</v>
      </c>
      <c r="M67" s="12">
        <f t="shared" ref="M67:M77" si="5">I67-J67</f>
        <v>257372</v>
      </c>
    </row>
    <row r="68" spans="1:13" x14ac:dyDescent="0.35">
      <c r="A68" s="6">
        <v>67</v>
      </c>
      <c r="B68" s="6">
        <v>97</v>
      </c>
      <c r="C68" s="7">
        <v>800.5</v>
      </c>
      <c r="D68" s="6">
        <v>46100</v>
      </c>
      <c r="E68" s="6">
        <v>50000</v>
      </c>
      <c r="F68" s="7">
        <v>800.5</v>
      </c>
      <c r="G68" s="6">
        <v>300959</v>
      </c>
      <c r="H68" s="6">
        <v>140517</v>
      </c>
      <c r="I68" s="6">
        <v>319683</v>
      </c>
      <c r="J68" s="12">
        <f>SUM($F$2:F68)</f>
        <v>53633.5</v>
      </c>
      <c r="K68" s="9">
        <f t="shared" si="3"/>
        <v>2.4178333629474451E-2</v>
      </c>
      <c r="L68" s="9">
        <f t="shared" si="4"/>
        <v>7.4037459045214138E-2</v>
      </c>
      <c r="M68" s="12">
        <f t="shared" si="5"/>
        <v>266049.5</v>
      </c>
    </row>
    <row r="69" spans="1:13" x14ac:dyDescent="0.35">
      <c r="A69" s="6">
        <v>68</v>
      </c>
      <c r="B69" s="6">
        <v>98</v>
      </c>
      <c r="C69" s="7">
        <v>800.5</v>
      </c>
      <c r="D69" s="6">
        <v>47172</v>
      </c>
      <c r="E69" s="6">
        <v>50000</v>
      </c>
      <c r="F69" s="7">
        <v>800.5</v>
      </c>
      <c r="G69" s="6">
        <v>315356</v>
      </c>
      <c r="H69" s="6">
        <v>147240</v>
      </c>
      <c r="I69" s="6">
        <v>329151</v>
      </c>
      <c r="J69" s="12">
        <f>SUM($F$2:F69)</f>
        <v>54434</v>
      </c>
      <c r="K69" s="9">
        <f t="shared" si="3"/>
        <v>2.5072456877081581E-2</v>
      </c>
      <c r="L69" s="9">
        <f t="shared" si="4"/>
        <v>7.4217508953098088E-2</v>
      </c>
      <c r="M69" s="12">
        <f t="shared" si="5"/>
        <v>274717</v>
      </c>
    </row>
    <row r="70" spans="1:13" x14ac:dyDescent="0.35">
      <c r="A70" s="6">
        <v>69</v>
      </c>
      <c r="B70" s="6">
        <v>99</v>
      </c>
      <c r="C70" s="7">
        <v>800.5</v>
      </c>
      <c r="D70" s="6">
        <v>48551</v>
      </c>
      <c r="E70" s="6">
        <v>50000</v>
      </c>
      <c r="F70" s="7">
        <v>800.5</v>
      </c>
      <c r="G70" s="6">
        <v>331345</v>
      </c>
      <c r="H70" s="6">
        <v>154705</v>
      </c>
      <c r="I70" s="6">
        <v>337700</v>
      </c>
      <c r="J70" s="12">
        <f>SUM($F$2:F70)</f>
        <v>55234.5</v>
      </c>
      <c r="K70" s="9">
        <f t="shared" si="3"/>
        <v>2.6099655998974593E-2</v>
      </c>
      <c r="L70" s="9">
        <f t="shared" si="4"/>
        <v>7.4114962542445831E-2</v>
      </c>
      <c r="M70" s="12">
        <f t="shared" si="5"/>
        <v>282465.5</v>
      </c>
    </row>
    <row r="71" spans="1:13" x14ac:dyDescent="0.35">
      <c r="A71" s="6">
        <v>70</v>
      </c>
      <c r="B71" s="6">
        <v>100</v>
      </c>
      <c r="C71" s="7">
        <v>800.5</v>
      </c>
      <c r="D71" s="6">
        <v>50000</v>
      </c>
      <c r="E71" s="6">
        <v>50000</v>
      </c>
      <c r="F71" s="7">
        <v>800.5</v>
      </c>
      <c r="G71" s="6">
        <v>345503</v>
      </c>
      <c r="H71" s="6">
        <v>161315</v>
      </c>
      <c r="I71" s="6">
        <v>345503</v>
      </c>
      <c r="J71" s="12">
        <f>SUM($F$2:F71)</f>
        <v>56035</v>
      </c>
      <c r="K71" s="9">
        <f t="shared" si="3"/>
        <v>2.6840367627375749E-2</v>
      </c>
      <c r="L71" s="9">
        <f t="shared" si="4"/>
        <v>7.3797753954798664E-2</v>
      </c>
      <c r="M71" s="12">
        <f t="shared" si="5"/>
        <v>289468</v>
      </c>
    </row>
    <row r="72" spans="1:13" x14ac:dyDescent="0.35">
      <c r="A72" s="6">
        <v>71</v>
      </c>
      <c r="B72" s="6">
        <v>95</v>
      </c>
      <c r="C72" s="7">
        <v>696.5</v>
      </c>
      <c r="D72" s="6">
        <v>44655</v>
      </c>
      <c r="E72" s="6">
        <v>50000</v>
      </c>
      <c r="F72" s="7">
        <v>696.5</v>
      </c>
      <c r="G72" s="6">
        <v>329910</v>
      </c>
      <c r="H72" s="6">
        <v>154035</v>
      </c>
      <c r="I72" s="6">
        <v>359112</v>
      </c>
      <c r="J72" s="12">
        <f>SUM($F$2:F72)</f>
        <v>56731.5</v>
      </c>
      <c r="K72" s="9">
        <f t="shared" si="3"/>
        <v>2.4157158386186078E-2</v>
      </c>
      <c r="L72" s="9">
        <f t="shared" si="4"/>
        <v>7.5070821002267543E-2</v>
      </c>
      <c r="M72" s="12">
        <f t="shared" si="5"/>
        <v>302380.5</v>
      </c>
    </row>
    <row r="73" spans="1:13" x14ac:dyDescent="0.35">
      <c r="A73" s="6">
        <v>72</v>
      </c>
      <c r="B73" s="6">
        <v>96</v>
      </c>
      <c r="C73" s="7">
        <v>696.5</v>
      </c>
      <c r="D73" s="6">
        <v>45433</v>
      </c>
      <c r="E73" s="6">
        <v>50000</v>
      </c>
      <c r="F73" s="7">
        <v>696.5</v>
      </c>
      <c r="G73" s="6">
        <v>344419</v>
      </c>
      <c r="H73" s="6">
        <v>160809</v>
      </c>
      <c r="I73" s="6">
        <v>370480</v>
      </c>
      <c r="J73" s="12">
        <f>SUM($F$2:F73)</f>
        <v>57428</v>
      </c>
      <c r="K73" s="9">
        <f t="shared" si="3"/>
        <v>2.5002563596542141E-2</v>
      </c>
      <c r="L73" s="9">
        <f t="shared" si="4"/>
        <v>7.571122874633357E-2</v>
      </c>
      <c r="M73" s="12">
        <f t="shared" si="5"/>
        <v>313052</v>
      </c>
    </row>
    <row r="74" spans="1:13" x14ac:dyDescent="0.35">
      <c r="A74" s="6">
        <v>73</v>
      </c>
      <c r="B74" s="6">
        <v>97</v>
      </c>
      <c r="C74" s="7">
        <v>696.5</v>
      </c>
      <c r="D74" s="6">
        <v>46300</v>
      </c>
      <c r="E74" s="6">
        <v>50000</v>
      </c>
      <c r="F74" s="7">
        <v>696.5</v>
      </c>
      <c r="G74" s="6">
        <v>359941</v>
      </c>
      <c r="H74" s="6">
        <v>168056</v>
      </c>
      <c r="I74" s="6">
        <v>381886</v>
      </c>
      <c r="J74" s="12">
        <f>SUM($F$2:F74)</f>
        <v>58124.5</v>
      </c>
      <c r="K74" s="9">
        <f t="shared" si="3"/>
        <v>2.5908368397218207E-2</v>
      </c>
      <c r="L74" s="9">
        <f t="shared" si="4"/>
        <v>7.6303263530798374E-2</v>
      </c>
      <c r="M74" s="12">
        <f t="shared" si="5"/>
        <v>323761.5</v>
      </c>
    </row>
    <row r="75" spans="1:13" x14ac:dyDescent="0.35">
      <c r="A75" s="6">
        <v>74</v>
      </c>
      <c r="B75" s="6">
        <v>98</v>
      </c>
      <c r="C75" s="7">
        <v>696.5</v>
      </c>
      <c r="D75" s="6">
        <v>47329</v>
      </c>
      <c r="E75" s="6">
        <v>50000</v>
      </c>
      <c r="F75" s="7">
        <v>696.5</v>
      </c>
      <c r="G75" s="6">
        <v>376996</v>
      </c>
      <c r="H75" s="6">
        <v>176019</v>
      </c>
      <c r="I75" s="6">
        <v>393148</v>
      </c>
      <c r="J75" s="12">
        <f>SUM($F$2:F75)</f>
        <v>58821</v>
      </c>
      <c r="K75" s="9">
        <f t="shared" si="3"/>
        <v>2.692502264083842E-2</v>
      </c>
      <c r="L75" s="9">
        <f t="shared" si="4"/>
        <v>7.6808154101977735E-2</v>
      </c>
      <c r="M75" s="12">
        <f t="shared" si="5"/>
        <v>334327</v>
      </c>
    </row>
    <row r="76" spans="1:13" x14ac:dyDescent="0.35">
      <c r="A76" s="6">
        <v>75</v>
      </c>
      <c r="B76" s="6">
        <v>99</v>
      </c>
      <c r="C76" s="7">
        <v>696.5</v>
      </c>
      <c r="D76" s="6">
        <v>48647</v>
      </c>
      <c r="E76" s="6">
        <v>50000</v>
      </c>
      <c r="F76" s="7">
        <v>696.5</v>
      </c>
      <c r="G76" s="6">
        <v>395951</v>
      </c>
      <c r="H76" s="6">
        <v>184869</v>
      </c>
      <c r="I76" s="6">
        <v>403330</v>
      </c>
      <c r="J76" s="12">
        <f>SUM($F$2:F76)</f>
        <v>59517.5</v>
      </c>
      <c r="K76" s="9">
        <f t="shared" si="3"/>
        <v>2.8081712661542125E-2</v>
      </c>
      <c r="L76" s="9">
        <f t="shared" si="4"/>
        <v>7.7022164349421038E-2</v>
      </c>
      <c r="M76" s="12">
        <f t="shared" si="5"/>
        <v>343812.5</v>
      </c>
    </row>
    <row r="77" spans="1:13" x14ac:dyDescent="0.35">
      <c r="A77" s="6">
        <v>76</v>
      </c>
      <c r="B77" s="6">
        <v>100</v>
      </c>
      <c r="C77" s="7">
        <v>696.5</v>
      </c>
      <c r="D77" s="6">
        <v>50000</v>
      </c>
      <c r="E77" s="6">
        <v>50000</v>
      </c>
      <c r="F77" s="7">
        <v>696.5</v>
      </c>
      <c r="G77" s="6">
        <v>412669</v>
      </c>
      <c r="H77" s="6">
        <v>192675</v>
      </c>
      <c r="I77" s="6">
        <v>412669</v>
      </c>
      <c r="J77" s="12">
        <f>SUM($F$2:F77)</f>
        <v>60214</v>
      </c>
      <c r="K77" s="9">
        <f t="shared" si="3"/>
        <v>2.8945226936208227E-2</v>
      </c>
      <c r="L77" s="9">
        <f t="shared" si="4"/>
        <v>7.7018065391332324E-2</v>
      </c>
      <c r="M77" s="12">
        <f t="shared" si="5"/>
        <v>352455</v>
      </c>
    </row>
  </sheetData>
  <conditionalFormatting sqref="K2:M7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P4:P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A5EA-657C-4188-974D-A727DD2FC7FB}">
  <dimension ref="B1:D13"/>
  <sheetViews>
    <sheetView tabSelected="1" workbookViewId="0">
      <selection activeCell="D8" sqref="D8"/>
    </sheetView>
  </sheetViews>
  <sheetFormatPr baseColWidth="10" defaultRowHeight="14.5" x14ac:dyDescent="0.35"/>
  <cols>
    <col min="2" max="2" width="23.7265625" bestFit="1" customWidth="1"/>
    <col min="3" max="3" width="12.7265625" bestFit="1" customWidth="1"/>
    <col min="4" max="4" width="13.08984375" bestFit="1" customWidth="1"/>
  </cols>
  <sheetData>
    <row r="1" spans="2:4" ht="15" thickBot="1" x14ac:dyDescent="0.4"/>
    <row r="2" spans="2:4" ht="15" thickBot="1" x14ac:dyDescent="0.4">
      <c r="B2" s="26" t="s">
        <v>23</v>
      </c>
      <c r="C2" s="27" t="s">
        <v>24</v>
      </c>
      <c r="D2" s="28">
        <v>70</v>
      </c>
    </row>
    <row r="3" spans="2:4" x14ac:dyDescent="0.35">
      <c r="B3" s="29"/>
      <c r="C3" s="30" t="s">
        <v>25</v>
      </c>
      <c r="D3" s="31" t="s">
        <v>26</v>
      </c>
    </row>
    <row r="4" spans="2:4" x14ac:dyDescent="0.35">
      <c r="B4" s="15" t="s">
        <v>14</v>
      </c>
      <c r="C4" s="7">
        <f>_xlfn.XLOOKUP($D$2,'IA PAR 20 ans'!$B$2:$B$77,'IA PAR 20 ans'!$J$2:$J$77,FALSE)</f>
        <v>32290</v>
      </c>
      <c r="D4" s="32">
        <f>_xlfn.XLOOKUP($D$2,'IA PAR 100 ans'!$B$2:$B$77,'IA PAR 100 ans'!$J$2:$J$77,FALSE)</f>
        <v>32020</v>
      </c>
    </row>
    <row r="5" spans="2:4" x14ac:dyDescent="0.35">
      <c r="B5" s="15" t="s">
        <v>15</v>
      </c>
      <c r="C5" s="33">
        <f>_xlfn.XLOOKUP($D$2,'IA PAR 20 ans'!$B$2:$B$77,'IA PAR 20 ans'!$L$2:$L$77,FALSE)</f>
        <v>0.12682951378135646</v>
      </c>
      <c r="D5" s="16">
        <f>_xlfn.XLOOKUP($D$2,'IA PAR 100 ans'!$B$2:$B$77,'IA PAR 100 ans'!$L$2:$L$77,FALSE)</f>
        <v>7.2788101186758283E-2</v>
      </c>
    </row>
    <row r="6" spans="2:4" x14ac:dyDescent="0.35">
      <c r="B6" s="15" t="s">
        <v>16</v>
      </c>
      <c r="C6" s="33">
        <f>_xlfn.XLOOKUP($D$2,'IA PAR 20 ans'!$B$2:$B$77,'IA PAR 20 ans'!$K$2:$K$77,FALSE)</f>
        <v>2.8545215236915455E-2</v>
      </c>
      <c r="D6" s="16">
        <f>_xlfn.XLOOKUP($D$2,'IA PAR 100 ans'!$B$2:$B$77,'IA PAR 100 ans'!$K$2:$K$77,FALSE)</f>
        <v>1.2308713304184885E-2</v>
      </c>
    </row>
    <row r="7" spans="2:4" x14ac:dyDescent="0.35">
      <c r="B7" s="15" t="s">
        <v>17</v>
      </c>
      <c r="C7" s="7" cm="1">
        <f t="array" ref="C7">_xlfn.XLOOKUP($D$2,'IA PAR 20 ans'!$B$2:$B$77,'IA PAR 20 ans'!$M2:$M$77,FALSE)</f>
        <v>163813</v>
      </c>
      <c r="D7" s="32" cm="1">
        <f t="array" ref="D7">_xlfn.XLOOKUP($D$2,'IA PAR 100 ans'!$B$2:$B$77,'IA PAR 100 ans'!$M2:$M$77,FALSE)</f>
        <v>93227</v>
      </c>
    </row>
    <row r="8" spans="2:4" x14ac:dyDescent="0.35">
      <c r="B8" s="15" t="s">
        <v>6</v>
      </c>
      <c r="C8" s="34">
        <f>_xlfn.XLOOKUP($D$2,'IA PAR 20 ans'!$B$2:$B$77,'IA PAR 20 ans'!$G$2:$G$77,FALSE)</f>
        <v>126664</v>
      </c>
      <c r="D8" s="22">
        <f>_xlfn.XLOOKUP($D$2,'IA PAR 100 ans'!$B$2:$B$77,'IA PAR 100 ans'!$G$2:$G$77,FALSE)</f>
        <v>77438</v>
      </c>
    </row>
    <row r="9" spans="2:4" ht="15" thickBot="1" x14ac:dyDescent="0.4">
      <c r="B9" s="15" t="s">
        <v>18</v>
      </c>
      <c r="C9" s="34">
        <f>_xlfn.XLOOKUP($D$2,'IA PAR 20 ans'!$B$2:$B$77,'IA PAR 20 ans'!$I$2:$I$77,FALSE)</f>
        <v>196103</v>
      </c>
      <c r="D9" s="22">
        <f>_xlfn.XLOOKUP($D$2,'IA PAR 100 ans'!$B$2:$B$77,'IA PAR 100 ans'!$I$2:$I$77,FALSE)</f>
        <v>125247</v>
      </c>
    </row>
    <row r="10" spans="2:4" x14ac:dyDescent="0.35">
      <c r="B10" s="13" t="s">
        <v>19</v>
      </c>
      <c r="C10" s="35">
        <f>'IA PAR 20 ans'!P10</f>
        <v>1614.5</v>
      </c>
      <c r="D10" s="36">
        <f>'IA PAR 100 ans'!P10</f>
        <v>800.5</v>
      </c>
    </row>
    <row r="11" spans="2:4" x14ac:dyDescent="0.35">
      <c r="B11" s="15" t="s">
        <v>20</v>
      </c>
      <c r="C11" s="37">
        <f>'IA PAR 20 ans'!P11</f>
        <v>130.32</v>
      </c>
      <c r="D11" s="38">
        <f>'IA PAR 100 ans'!P11</f>
        <v>62.69</v>
      </c>
    </row>
    <row r="12" spans="2:4" x14ac:dyDescent="0.35">
      <c r="B12" s="15" t="s">
        <v>21</v>
      </c>
      <c r="C12" s="37">
        <f>'IA PAR 20 ans'!P12</f>
        <v>1563.84</v>
      </c>
      <c r="D12" s="38">
        <f>'IA PAR 100 ans'!P12</f>
        <v>752.28</v>
      </c>
    </row>
    <row r="13" spans="2:4" ht="15" thickBot="1" x14ac:dyDescent="0.4">
      <c r="B13" s="19" t="s">
        <v>14</v>
      </c>
      <c r="C13" s="39">
        <f>'IA PAR 20 ans'!P13</f>
        <v>32290</v>
      </c>
      <c r="D13" s="40">
        <f>'IA PAR 100 ans'!P13</f>
        <v>52833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IA PAR 20 ans</vt:lpstr>
      <vt:lpstr>IA PAR 100 ans</vt:lpstr>
      <vt:lpstr>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Cedric</dc:creator>
  <cp:lastModifiedBy>Shannon, Cedric</cp:lastModifiedBy>
  <dcterms:created xsi:type="dcterms:W3CDTF">2024-08-05T14:13:47Z</dcterms:created>
  <dcterms:modified xsi:type="dcterms:W3CDTF">2024-08-05T14:22:11Z</dcterms:modified>
</cp:coreProperties>
</file>